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15192" windowHeight="10380"/>
  </bookViews>
  <sheets>
    <sheet name="Доходы 2020 год" sheetId="1" r:id="rId1"/>
    <sheet name="Лист2" sheetId="2" r:id="rId2"/>
    <sheet name="Лист3" sheetId="3" r:id="rId3"/>
  </sheets>
  <definedNames>
    <definedName name="_xlnm.Print_Titles" localSheetId="0">'Доходы 2020 год'!$12:$13</definedName>
    <definedName name="_xlnm.Print_Area" localSheetId="0">'Доходы 2020 год'!$A$1:$T$98</definedName>
  </definedNames>
  <calcPr calcId="124519"/>
</workbook>
</file>

<file path=xl/calcChain.xml><?xml version="1.0" encoding="utf-8"?>
<calcChain xmlns="http://schemas.openxmlformats.org/spreadsheetml/2006/main">
  <c r="S26" i="1"/>
  <c r="R26"/>
  <c r="S92"/>
  <c r="S46"/>
  <c r="S44"/>
  <c r="S94"/>
  <c r="S88"/>
  <c r="S85"/>
  <c r="S81"/>
  <c r="S79"/>
  <c r="S77"/>
  <c r="S73"/>
  <c r="S71"/>
  <c r="S69"/>
  <c r="S64"/>
  <c r="S58"/>
  <c r="S56"/>
  <c r="S51"/>
  <c r="S39"/>
  <c r="S36"/>
  <c r="S33"/>
  <c r="S31"/>
  <c r="S28"/>
  <c r="S24"/>
  <c r="S19"/>
  <c r="S17"/>
  <c r="S15"/>
  <c r="T47"/>
  <c r="T52"/>
  <c r="T53"/>
  <c r="S14" l="1"/>
  <c r="S84"/>
  <c r="S43"/>
  <c r="S63"/>
  <c r="S50"/>
  <c r="S42" l="1"/>
  <c r="S41" s="1"/>
  <c r="S97" s="1"/>
  <c r="Q36" l="1"/>
  <c r="Q39"/>
  <c r="Q94" l="1"/>
  <c r="Q92"/>
  <c r="Q90"/>
  <c r="Q88"/>
  <c r="Q85"/>
  <c r="Q81"/>
  <c r="Q79"/>
  <c r="Q77"/>
  <c r="Q75"/>
  <c r="Q73"/>
  <c r="Q71"/>
  <c r="Q69"/>
  <c r="Q64"/>
  <c r="Q58"/>
  <c r="Q56"/>
  <c r="Q54"/>
  <c r="R51"/>
  <c r="T51" s="1"/>
  <c r="Q51"/>
  <c r="Q48"/>
  <c r="Q46"/>
  <c r="Q44"/>
  <c r="Q33"/>
  <c r="Q31"/>
  <c r="Q28"/>
  <c r="Q26"/>
  <c r="Q24"/>
  <c r="Q19"/>
  <c r="Q17"/>
  <c r="Q15"/>
  <c r="O81"/>
  <c r="O94"/>
  <c r="O92"/>
  <c r="O90"/>
  <c r="O88"/>
  <c r="O85"/>
  <c r="O79"/>
  <c r="O77"/>
  <c r="O75"/>
  <c r="O73"/>
  <c r="O71"/>
  <c r="O69"/>
  <c r="O64"/>
  <c r="O58"/>
  <c r="O56"/>
  <c r="O54"/>
  <c r="P51"/>
  <c r="O51"/>
  <c r="O48"/>
  <c r="O46"/>
  <c r="O44"/>
  <c r="O36"/>
  <c r="O33"/>
  <c r="O31"/>
  <c r="O28"/>
  <c r="O26"/>
  <c r="O24"/>
  <c r="O19"/>
  <c r="O17"/>
  <c r="O15"/>
  <c r="N49"/>
  <c r="P49" s="1"/>
  <c r="M48"/>
  <c r="N48"/>
  <c r="L48"/>
  <c r="N47"/>
  <c r="P47" s="1"/>
  <c r="M46"/>
  <c r="L46"/>
  <c r="M94"/>
  <c r="M92"/>
  <c r="M90"/>
  <c r="M88"/>
  <c r="M85"/>
  <c r="M81"/>
  <c r="M79"/>
  <c r="M77"/>
  <c r="M75"/>
  <c r="M73"/>
  <c r="M71"/>
  <c r="M69"/>
  <c r="M64"/>
  <c r="M58"/>
  <c r="M56"/>
  <c r="M54"/>
  <c r="N51"/>
  <c r="M51"/>
  <c r="M44"/>
  <c r="M36"/>
  <c r="M33"/>
  <c r="M31"/>
  <c r="M28"/>
  <c r="M26"/>
  <c r="M24"/>
  <c r="M19"/>
  <c r="M17"/>
  <c r="M15"/>
  <c r="L51"/>
  <c r="K94"/>
  <c r="K92"/>
  <c r="K90"/>
  <c r="K88"/>
  <c r="K85"/>
  <c r="K81"/>
  <c r="K79"/>
  <c r="K77"/>
  <c r="K75"/>
  <c r="K73"/>
  <c r="K71"/>
  <c r="K69"/>
  <c r="K64"/>
  <c r="K58"/>
  <c r="K56"/>
  <c r="K54"/>
  <c r="K51"/>
  <c r="K44"/>
  <c r="K43" s="1"/>
  <c r="K36"/>
  <c r="K33"/>
  <c r="K31"/>
  <c r="K28"/>
  <c r="K26"/>
  <c r="K24"/>
  <c r="K19"/>
  <c r="K17"/>
  <c r="K15"/>
  <c r="I56"/>
  <c r="J80"/>
  <c r="L80" s="1"/>
  <c r="L79" s="1"/>
  <c r="I79"/>
  <c r="H79"/>
  <c r="H87"/>
  <c r="J87" s="1"/>
  <c r="L87" s="1"/>
  <c r="N87" s="1"/>
  <c r="H86"/>
  <c r="J86" s="1"/>
  <c r="L86" s="1"/>
  <c r="N86" s="1"/>
  <c r="P86" s="1"/>
  <c r="R86" s="1"/>
  <c r="T86" s="1"/>
  <c r="G85"/>
  <c r="I85"/>
  <c r="F85"/>
  <c r="I58"/>
  <c r="H57"/>
  <c r="J57" s="1"/>
  <c r="J56" s="1"/>
  <c r="G56"/>
  <c r="H83"/>
  <c r="J83" s="1"/>
  <c r="L83" s="1"/>
  <c r="N83" s="1"/>
  <c r="P83" s="1"/>
  <c r="R83" s="1"/>
  <c r="T83" s="1"/>
  <c r="G81"/>
  <c r="G58"/>
  <c r="Q14" l="1"/>
  <c r="Q43"/>
  <c r="Q50"/>
  <c r="J79"/>
  <c r="K63"/>
  <c r="O43"/>
  <c r="N46"/>
  <c r="M50"/>
  <c r="Q63"/>
  <c r="P46"/>
  <c r="R46"/>
  <c r="T46" s="1"/>
  <c r="P48"/>
  <c r="R49"/>
  <c r="P87"/>
  <c r="N85"/>
  <c r="M14"/>
  <c r="N80"/>
  <c r="M84"/>
  <c r="M43"/>
  <c r="O14"/>
  <c r="O50"/>
  <c r="O84"/>
  <c r="Q84"/>
  <c r="M63"/>
  <c r="O63"/>
  <c r="H56"/>
  <c r="L85"/>
  <c r="L57"/>
  <c r="K14"/>
  <c r="K50"/>
  <c r="K84"/>
  <c r="J85"/>
  <c r="H85"/>
  <c r="F81"/>
  <c r="F58"/>
  <c r="R48" l="1"/>
  <c r="T48" s="1"/>
  <c r="T49"/>
  <c r="M42"/>
  <c r="M41" s="1"/>
  <c r="M97" s="1"/>
  <c r="O42"/>
  <c r="O41" s="1"/>
  <c r="O97" s="1"/>
  <c r="Q42"/>
  <c r="Q41" s="1"/>
  <c r="Q97" s="1"/>
  <c r="L56"/>
  <c r="N57"/>
  <c r="N79"/>
  <c r="P80"/>
  <c r="P85"/>
  <c r="R87"/>
  <c r="K42"/>
  <c r="K41" s="1"/>
  <c r="K97" s="1"/>
  <c r="G15"/>
  <c r="I15"/>
  <c r="H16"/>
  <c r="J16" s="1"/>
  <c r="G17"/>
  <c r="I17"/>
  <c r="H18"/>
  <c r="H17" s="1"/>
  <c r="G19"/>
  <c r="I19"/>
  <c r="H20"/>
  <c r="J20" s="1"/>
  <c r="L20" s="1"/>
  <c r="N20" s="1"/>
  <c r="H21"/>
  <c r="J21" s="1"/>
  <c r="L21" s="1"/>
  <c r="N21" s="1"/>
  <c r="P21" s="1"/>
  <c r="R21" s="1"/>
  <c r="T21" s="1"/>
  <c r="H22"/>
  <c r="J22" s="1"/>
  <c r="L22" s="1"/>
  <c r="N22" s="1"/>
  <c r="P22" s="1"/>
  <c r="R22" s="1"/>
  <c r="T22" s="1"/>
  <c r="H23"/>
  <c r="J23" s="1"/>
  <c r="L23" s="1"/>
  <c r="N23" s="1"/>
  <c r="P23" s="1"/>
  <c r="R23" s="1"/>
  <c r="T23" s="1"/>
  <c r="G24"/>
  <c r="I24"/>
  <c r="H25"/>
  <c r="H24" s="1"/>
  <c r="G26"/>
  <c r="I26"/>
  <c r="H27"/>
  <c r="J27" s="1"/>
  <c r="L27" s="1"/>
  <c r="N27" s="1"/>
  <c r="G28"/>
  <c r="I28"/>
  <c r="H29"/>
  <c r="J29" s="1"/>
  <c r="L29" s="1"/>
  <c r="N29" s="1"/>
  <c r="H30"/>
  <c r="J30" s="1"/>
  <c r="L30" s="1"/>
  <c r="G31"/>
  <c r="I31"/>
  <c r="H32"/>
  <c r="J32" s="1"/>
  <c r="G33"/>
  <c r="I33"/>
  <c r="H34"/>
  <c r="J34" s="1"/>
  <c r="L34" s="1"/>
  <c r="H35"/>
  <c r="J35" s="1"/>
  <c r="L35" s="1"/>
  <c r="N35" s="1"/>
  <c r="P35" s="1"/>
  <c r="R35" s="1"/>
  <c r="T35" s="1"/>
  <c r="G36"/>
  <c r="I36"/>
  <c r="H37"/>
  <c r="J37" s="1"/>
  <c r="L37" s="1"/>
  <c r="N37" s="1"/>
  <c r="H38"/>
  <c r="J38" s="1"/>
  <c r="L38" s="1"/>
  <c r="N38" s="1"/>
  <c r="P38" s="1"/>
  <c r="R38" s="1"/>
  <c r="T38" s="1"/>
  <c r="H39"/>
  <c r="J39" s="1"/>
  <c r="L39" s="1"/>
  <c r="N39" s="1"/>
  <c r="H40"/>
  <c r="J40" s="1"/>
  <c r="L40" s="1"/>
  <c r="N40" s="1"/>
  <c r="P40" s="1"/>
  <c r="G44"/>
  <c r="G43" s="1"/>
  <c r="I44"/>
  <c r="I43" s="1"/>
  <c r="H45"/>
  <c r="H44" s="1"/>
  <c r="H43" s="1"/>
  <c r="G51"/>
  <c r="G50" s="1"/>
  <c r="I51"/>
  <c r="H53"/>
  <c r="H51" s="1"/>
  <c r="H54"/>
  <c r="I54"/>
  <c r="J55"/>
  <c r="H59"/>
  <c r="H60"/>
  <c r="J60" s="1"/>
  <c r="L60" s="1"/>
  <c r="N60" s="1"/>
  <c r="P60" s="1"/>
  <c r="R60" s="1"/>
  <c r="T60" s="1"/>
  <c r="H61"/>
  <c r="H62"/>
  <c r="J62" s="1"/>
  <c r="L62" s="1"/>
  <c r="N62" s="1"/>
  <c r="P62" s="1"/>
  <c r="R62" s="1"/>
  <c r="T62" s="1"/>
  <c r="G64"/>
  <c r="I64"/>
  <c r="H65"/>
  <c r="H66"/>
  <c r="J66" s="1"/>
  <c r="L66" s="1"/>
  <c r="N66" s="1"/>
  <c r="P66" s="1"/>
  <c r="R66" s="1"/>
  <c r="T66" s="1"/>
  <c r="H67"/>
  <c r="J67" s="1"/>
  <c r="L67" s="1"/>
  <c r="N67" s="1"/>
  <c r="H68"/>
  <c r="J68" s="1"/>
  <c r="L68" s="1"/>
  <c r="N68" s="1"/>
  <c r="P68" s="1"/>
  <c r="R68" s="1"/>
  <c r="T68" s="1"/>
  <c r="G69"/>
  <c r="I69"/>
  <c r="H70"/>
  <c r="H69" s="1"/>
  <c r="G71"/>
  <c r="I71"/>
  <c r="H72"/>
  <c r="H71" s="1"/>
  <c r="G73"/>
  <c r="I73"/>
  <c r="H74"/>
  <c r="H73" s="1"/>
  <c r="G75"/>
  <c r="I75"/>
  <c r="H76"/>
  <c r="H75" s="1"/>
  <c r="G77"/>
  <c r="I77"/>
  <c r="H78"/>
  <c r="H77" s="1"/>
  <c r="I81"/>
  <c r="H82"/>
  <c r="H81" s="1"/>
  <c r="G88"/>
  <c r="I88"/>
  <c r="H89"/>
  <c r="H88" s="1"/>
  <c r="H90"/>
  <c r="I90"/>
  <c r="J91"/>
  <c r="G92"/>
  <c r="I92"/>
  <c r="H93"/>
  <c r="H92" s="1"/>
  <c r="G94"/>
  <c r="I94"/>
  <c r="H95"/>
  <c r="H96"/>
  <c r="J96" s="1"/>
  <c r="L96" s="1"/>
  <c r="N96" s="1"/>
  <c r="P96" s="1"/>
  <c r="R96" s="1"/>
  <c r="T96" s="1"/>
  <c r="R85" l="1"/>
  <c r="T85" s="1"/>
  <c r="T87"/>
  <c r="R40"/>
  <c r="P39"/>
  <c r="L28"/>
  <c r="N30"/>
  <c r="P30" s="1"/>
  <c r="R30" s="1"/>
  <c r="T30" s="1"/>
  <c r="N19"/>
  <c r="P20"/>
  <c r="P29"/>
  <c r="N26"/>
  <c r="P27"/>
  <c r="N36"/>
  <c r="P37"/>
  <c r="P36" s="1"/>
  <c r="L33"/>
  <c r="N34"/>
  <c r="P79"/>
  <c r="R80"/>
  <c r="N56"/>
  <c r="P57"/>
  <c r="P67"/>
  <c r="J90"/>
  <c r="L91"/>
  <c r="J54"/>
  <c r="L55"/>
  <c r="J31"/>
  <c r="L32"/>
  <c r="L36"/>
  <c r="L19"/>
  <c r="L26"/>
  <c r="J15"/>
  <c r="L16"/>
  <c r="I84"/>
  <c r="I50"/>
  <c r="H84"/>
  <c r="I63"/>
  <c r="G63"/>
  <c r="J61"/>
  <c r="L61" s="1"/>
  <c r="N61" s="1"/>
  <c r="H58"/>
  <c r="H50" s="1"/>
  <c r="J26"/>
  <c r="H94"/>
  <c r="G84"/>
  <c r="J45"/>
  <c r="J25"/>
  <c r="J18"/>
  <c r="G14"/>
  <c r="H36"/>
  <c r="H28"/>
  <c r="H26"/>
  <c r="H19"/>
  <c r="I14"/>
  <c r="J53"/>
  <c r="J36"/>
  <c r="J33"/>
  <c r="H33"/>
  <c r="H31"/>
  <c r="J28"/>
  <c r="J19"/>
  <c r="H15"/>
  <c r="H64"/>
  <c r="H63" s="1"/>
  <c r="J95"/>
  <c r="L95" s="1"/>
  <c r="J93"/>
  <c r="L93" s="1"/>
  <c r="J89"/>
  <c r="L89" s="1"/>
  <c r="J82"/>
  <c r="L82" s="1"/>
  <c r="J78"/>
  <c r="L78" s="1"/>
  <c r="J76"/>
  <c r="L76" s="1"/>
  <c r="J74"/>
  <c r="L74" s="1"/>
  <c r="J72"/>
  <c r="L72" s="1"/>
  <c r="J70"/>
  <c r="L70" s="1"/>
  <c r="J65"/>
  <c r="L65" s="1"/>
  <c r="J59"/>
  <c r="L59" s="1"/>
  <c r="N59" s="1"/>
  <c r="P59" s="1"/>
  <c r="R59" s="1"/>
  <c r="T59" s="1"/>
  <c r="R39" l="1"/>
  <c r="T39" s="1"/>
  <c r="T40"/>
  <c r="R79"/>
  <c r="T79" s="1"/>
  <c r="T80"/>
  <c r="L73"/>
  <c r="N74"/>
  <c r="L77"/>
  <c r="N78"/>
  <c r="L88"/>
  <c r="N89"/>
  <c r="L94"/>
  <c r="N95"/>
  <c r="L31"/>
  <c r="N32"/>
  <c r="L54"/>
  <c r="N55"/>
  <c r="L90"/>
  <c r="N91"/>
  <c r="P56"/>
  <c r="R57"/>
  <c r="N33"/>
  <c r="P34"/>
  <c r="R37"/>
  <c r="P26"/>
  <c r="R27"/>
  <c r="P28"/>
  <c r="R29"/>
  <c r="R20"/>
  <c r="P19"/>
  <c r="L64"/>
  <c r="N65"/>
  <c r="L71"/>
  <c r="N72"/>
  <c r="L75"/>
  <c r="N76"/>
  <c r="L81"/>
  <c r="N82"/>
  <c r="L92"/>
  <c r="N93"/>
  <c r="L15"/>
  <c r="N16"/>
  <c r="N28"/>
  <c r="L69"/>
  <c r="N70"/>
  <c r="R67"/>
  <c r="T67" s="1"/>
  <c r="P61"/>
  <c r="N58"/>
  <c r="J17"/>
  <c r="L18"/>
  <c r="J44"/>
  <c r="J43" s="1"/>
  <c r="L45"/>
  <c r="J51"/>
  <c r="J24"/>
  <c r="L25"/>
  <c r="L58"/>
  <c r="L50" s="1"/>
  <c r="G42"/>
  <c r="G41" s="1"/>
  <c r="G97" s="1"/>
  <c r="I42"/>
  <c r="I41" s="1"/>
  <c r="I97" s="1"/>
  <c r="J58"/>
  <c r="J50" s="1"/>
  <c r="H42"/>
  <c r="H41" s="1"/>
  <c r="H14"/>
  <c r="J69"/>
  <c r="J73"/>
  <c r="J77"/>
  <c r="J88"/>
  <c r="J94"/>
  <c r="J64"/>
  <c r="J71"/>
  <c r="J75"/>
  <c r="J81"/>
  <c r="J92"/>
  <c r="F94"/>
  <c r="F44"/>
  <c r="F43" s="1"/>
  <c r="F92"/>
  <c r="F90"/>
  <c r="F88"/>
  <c r="F77"/>
  <c r="F75"/>
  <c r="F73"/>
  <c r="F71"/>
  <c r="F69"/>
  <c r="F64"/>
  <c r="F56"/>
  <c r="F54"/>
  <c r="F51"/>
  <c r="F36"/>
  <c r="F33"/>
  <c r="F31"/>
  <c r="F28"/>
  <c r="F26"/>
  <c r="F24"/>
  <c r="F19"/>
  <c r="F17"/>
  <c r="F15"/>
  <c r="R19" l="1"/>
  <c r="T19" s="1"/>
  <c r="T20"/>
  <c r="R56"/>
  <c r="T56" s="1"/>
  <c r="T57"/>
  <c r="R28"/>
  <c r="T28" s="1"/>
  <c r="T29"/>
  <c r="T26"/>
  <c r="T27"/>
  <c r="R36"/>
  <c r="T36" s="1"/>
  <c r="T37"/>
  <c r="L84"/>
  <c r="L63"/>
  <c r="L42" s="1"/>
  <c r="L41" s="1"/>
  <c r="L44"/>
  <c r="L43" s="1"/>
  <c r="N45"/>
  <c r="L17"/>
  <c r="N18"/>
  <c r="P16"/>
  <c r="N15"/>
  <c r="N92"/>
  <c r="P93"/>
  <c r="P82"/>
  <c r="N81"/>
  <c r="N75"/>
  <c r="P76"/>
  <c r="N71"/>
  <c r="P72"/>
  <c r="P65"/>
  <c r="N64"/>
  <c r="R34"/>
  <c r="P33"/>
  <c r="N90"/>
  <c r="P91"/>
  <c r="P55"/>
  <c r="N54"/>
  <c r="N50" s="1"/>
  <c r="N31"/>
  <c r="P32"/>
  <c r="N94"/>
  <c r="P95"/>
  <c r="N88"/>
  <c r="P89"/>
  <c r="N77"/>
  <c r="P78"/>
  <c r="P74"/>
  <c r="N73"/>
  <c r="L24"/>
  <c r="N25"/>
  <c r="N69"/>
  <c r="P70"/>
  <c r="J14"/>
  <c r="R61"/>
  <c r="P58"/>
  <c r="J63"/>
  <c r="H97"/>
  <c r="J84"/>
  <c r="F50"/>
  <c r="F63"/>
  <c r="F84"/>
  <c r="F14"/>
  <c r="R33" l="1"/>
  <c r="T33" s="1"/>
  <c r="T34"/>
  <c r="R58"/>
  <c r="T58" s="1"/>
  <c r="T61"/>
  <c r="R70"/>
  <c r="P69"/>
  <c r="P25"/>
  <c r="N24"/>
  <c r="N14" s="1"/>
  <c r="R78"/>
  <c r="P77"/>
  <c r="R89"/>
  <c r="P88"/>
  <c r="P94"/>
  <c r="R95"/>
  <c r="P31"/>
  <c r="R32"/>
  <c r="P90"/>
  <c r="R91"/>
  <c r="P71"/>
  <c r="R72"/>
  <c r="P75"/>
  <c r="R76"/>
  <c r="R93"/>
  <c r="R92" s="1"/>
  <c r="P92"/>
  <c r="N17"/>
  <c r="P18"/>
  <c r="N44"/>
  <c r="N43" s="1"/>
  <c r="P45"/>
  <c r="R74"/>
  <c r="P73"/>
  <c r="R55"/>
  <c r="P54"/>
  <c r="P50" s="1"/>
  <c r="R65"/>
  <c r="P64"/>
  <c r="P81"/>
  <c r="R82"/>
  <c r="R16"/>
  <c r="P15"/>
  <c r="N63"/>
  <c r="N84"/>
  <c r="L14"/>
  <c r="L97" s="1"/>
  <c r="J42"/>
  <c r="J41" s="1"/>
  <c r="J97" s="1"/>
  <c r="F42"/>
  <c r="F41" s="1"/>
  <c r="F97" s="1"/>
  <c r="R81" l="1"/>
  <c r="T81" s="1"/>
  <c r="T82"/>
  <c r="R15"/>
  <c r="T16"/>
  <c r="R64"/>
  <c r="T64" s="1"/>
  <c r="T65"/>
  <c r="T92"/>
  <c r="T93"/>
  <c r="R88"/>
  <c r="R84" s="1"/>
  <c r="T89"/>
  <c r="R77"/>
  <c r="T77" s="1"/>
  <c r="T78"/>
  <c r="R69"/>
  <c r="T69" s="1"/>
  <c r="T70"/>
  <c r="R71"/>
  <c r="T71" s="1"/>
  <c r="T72"/>
  <c r="R31"/>
  <c r="T31" s="1"/>
  <c r="T32"/>
  <c r="R94"/>
  <c r="T94" s="1"/>
  <c r="T95"/>
  <c r="R73"/>
  <c r="T73" s="1"/>
  <c r="T74"/>
  <c r="R75"/>
  <c r="T75" s="1"/>
  <c r="T76"/>
  <c r="R90"/>
  <c r="T90" s="1"/>
  <c r="T91"/>
  <c r="R54"/>
  <c r="T55"/>
  <c r="R63"/>
  <c r="T63" s="1"/>
  <c r="P84"/>
  <c r="N42"/>
  <c r="N41" s="1"/>
  <c r="N97" s="1"/>
  <c r="P44"/>
  <c r="P43" s="1"/>
  <c r="R45"/>
  <c r="P17"/>
  <c r="R18"/>
  <c r="P63"/>
  <c r="R25"/>
  <c r="P24"/>
  <c r="T15" l="1"/>
  <c r="P42"/>
  <c r="P41" s="1"/>
  <c r="T88"/>
  <c r="T84"/>
  <c r="R24"/>
  <c r="T24" s="1"/>
  <c r="T25"/>
  <c r="R17"/>
  <c r="T17" s="1"/>
  <c r="T18"/>
  <c r="R44"/>
  <c r="T45"/>
  <c r="T54"/>
  <c r="R50"/>
  <c r="T50" s="1"/>
  <c r="P14"/>
  <c r="P97" l="1"/>
  <c r="R14"/>
  <c r="T14" s="1"/>
  <c r="R43"/>
  <c r="T43" s="1"/>
  <c r="T44"/>
  <c r="R42"/>
  <c r="R41" l="1"/>
  <c r="T42"/>
  <c r="R97" l="1"/>
  <c r="T97" s="1"/>
  <c r="T41"/>
</calcChain>
</file>

<file path=xl/sharedStrings.xml><?xml version="1.0" encoding="utf-8"?>
<sst xmlns="http://schemas.openxmlformats.org/spreadsheetml/2006/main" count="449" uniqueCount="183">
  <si>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</si>
  <si>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</si>
  <si>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</si>
  <si>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</si>
  <si>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</si>
  <si>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</si>
  <si>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</si>
  <si>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</si>
  <si>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</si>
  <si>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</si>
  <si>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</si>
  <si>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</si>
  <si>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</si>
  <si>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</si>
  <si>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</si>
  <si>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</si>
  <si>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</si>
  <si>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</si>
  <si>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</si>
  <si>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</si>
  <si>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</si>
  <si>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</si>
  <si>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</si>
  <si>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</si>
  <si>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</si>
  <si>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</si>
  <si>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</si>
  <si>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</si>
  <si>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</si>
  <si>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</si>
  <si>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</si>
  <si>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</si>
  <si>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</si>
  <si>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</si>
  <si>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</si>
  <si>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</si>
  <si>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</si>
  <si>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1160000000</t>
  </si>
  <si>
    <t>ШТРАФЫ, САНКЦИИ, ВОЗМЕЩЕНИЕ УЩЕРБА</t>
  </si>
  <si>
    <t>140</t>
  </si>
  <si>
    <t>2000000000</t>
  </si>
  <si>
    <t>БЕЗВОЗМЕЗДНЫЕ ПОСТУПЛЕНИЯ</t>
  </si>
  <si>
    <t>912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</si>
  <si>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</si>
  <si>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</si>
  <si>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</si>
  <si>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</si>
  <si>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</si>
  <si>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</si>
  <si>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</si>
  <si>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</si>
  <si>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</si>
  <si>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</si>
  <si>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</si>
  <si>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</si>
  <si>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</si>
  <si>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</si>
  <si>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</si>
  <si>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</si>
  <si>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</si>
  <si>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</si>
  <si>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</si>
  <si>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</si>
  <si>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</si>
  <si>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</si>
  <si>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</si>
  <si>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</si>
  <si>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</si>
  <si>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</si>
  <si>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</si>
  <si>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</si>
  <si>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</si>
  <si>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</si>
  <si>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</si>
  <si>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</si>
  <si>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</si>
  <si>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</si>
  <si>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</si>
  <si>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</si>
  <si>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</si>
  <si>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</si>
  <si>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</si>
  <si>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</si>
  <si>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Приложение № 1</t>
  </si>
  <si>
    <t xml:space="preserve">от    № 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</si>
  <si>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</si>
  <si>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</si>
  <si>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</si>
  <si>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</si>
  <si>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</si>
  <si>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</si>
  <si>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</si>
  <si>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</si>
  <si>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</si>
  <si>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</si>
  <si>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</si>
  <si>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</si>
  <si>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</si>
  <si>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</si>
  <si>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</si>
  <si>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</si>
  <si>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</si>
  <si>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</si>
  <si>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</si>
  <si>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</si>
  <si>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</si>
  <si>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</si>
  <si>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</si>
  <si>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</si>
  <si>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</si>
  <si>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</si>
  <si>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</si>
  <si>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</si>
  <si>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</si>
  <si>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</si>
  <si>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</si>
  <si>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</si>
  <si>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</si>
  <si>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</si>
  <si>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</si>
  <si>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</si>
  <si>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</si>
  <si>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</si>
  <si>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</si>
  <si>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</si>
  <si>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</si>
  <si>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</si>
  <si>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2022546705</t>
  </si>
  <si>
    <t>Субсидия бюджетам на обеспечение развития и укрепления материально-технической базы домов культуры в насаленных пунктах с численностью жителей до 50 тысяч человек</t>
  </si>
  <si>
    <t>2022546700</t>
  </si>
  <si>
    <t>2024999905</t>
  </si>
  <si>
    <t>2024999900</t>
  </si>
  <si>
    <t>2040000000</t>
  </si>
  <si>
    <t>180</t>
  </si>
  <si>
    <t>Безвозмездные поступления от негосударственных организаций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</si>
  <si>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</si>
  <si>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</si>
  <si>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</si>
  <si>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2070500005</t>
  </si>
  <si>
    <t>Прочие безвозмездные поступления в бюджеты муниципальных районов</t>
  </si>
  <si>
    <t>Прочие безвозмездные поступления</t>
  </si>
  <si>
    <t>2022551900</t>
  </si>
  <si>
    <t>Субсидия бюджетам на поддержку отрасли культура</t>
  </si>
  <si>
    <t>2022551905</t>
  </si>
  <si>
    <t>Субсидия бюджетам муниципальных районов на поддержку отрасли культуры</t>
  </si>
  <si>
    <t>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</si>
  <si>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</si>
  <si>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</si>
  <si>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2196001005</t>
  </si>
  <si>
    <t>2 чтение</t>
  </si>
  <si>
    <t>Поправка февраля</t>
  </si>
  <si>
    <t>2023546900</t>
  </si>
  <si>
    <t>2023546905</t>
  </si>
  <si>
    <t>Субвенции бюджетам на проведение Всероссийской переписи на селения 2020 года</t>
  </si>
  <si>
    <t>Субвенции бюджетам муниципальных районов на проведение Всероссийской переписи на селения 2020 года</t>
  </si>
  <si>
    <t>Поправка мая</t>
  </si>
  <si>
    <t>______________________</t>
  </si>
  <si>
    <t>Поправка июля</t>
  </si>
  <si>
    <t>Дотации бюджетам муниципальных районов на поддержку мер по обеспечению сбалансированности бюджетов</t>
  </si>
  <si>
    <t>Дотации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</si>
  <si>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</si>
  <si>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</si>
  <si>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Поправка октября</t>
  </si>
  <si>
    <t>Поправка декабря</t>
  </si>
  <si>
    <t>1160100000</t>
  </si>
  <si>
    <t>Административные штрафы, установленные кодексом Российской Федерации об административных правонарушениях</t>
  </si>
  <si>
    <t>1161000000</t>
  </si>
  <si>
    <t>Платежи в целях возмещения причиненного ущерба (убытков)</t>
  </si>
  <si>
    <t>1170000000</t>
  </si>
  <si>
    <t>Прочие неналоговые доходы</t>
  </si>
  <si>
    <t>1170100000</t>
  </si>
  <si>
    <t>Невыясненные поступления</t>
  </si>
  <si>
    <t>2021500200</t>
  </si>
  <si>
    <t>2021500205</t>
  </si>
  <si>
    <t>ДОХОДЫ</t>
  </si>
  <si>
    <t>бюджета Тужинского муниципального района за 2020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</si>
  <si>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Прогнозируемый объем доходов  (тыс.рублей)</t>
  </si>
  <si>
    <t>Кассовое исполнение  (тыс.рублей)</t>
  </si>
  <si>
    <t>Процент исполнения (%)</t>
  </si>
  <si>
    <t>Приложение № 2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</si>
  <si>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</si>
  <si>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</si>
  <si>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от 08.06.2021 № 57/428            </t>
  </si>
</sst>
</file>

<file path=xl/styles.xml><?xml version="1.0" encoding="utf-8"?>
<styleSheet xmlns="http://schemas.openxmlformats.org/spreadsheetml/2006/main">
  <numFmts count="4">
    <numFmt numFmtId="164" formatCode="#,##0.00000"/>
    <numFmt numFmtId="165" formatCode="#,##0.000000"/>
    <numFmt numFmtId="166" formatCode="0.00000"/>
    <numFmt numFmtId="167" formatCode="#,##0.0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164" fontId="8" fillId="0" borderId="1" xfId="0" applyNumberFormat="1" applyFont="1" applyBorder="1"/>
    <xf numFmtId="165" fontId="6" fillId="2" borderId="1" xfId="0" applyNumberFormat="1" applyFont="1" applyFill="1" applyBorder="1" applyAlignment="1">
      <alignment horizontal="right"/>
    </xf>
    <xf numFmtId="165" fontId="4" fillId="0" borderId="1" xfId="0" applyNumberFormat="1" applyFont="1" applyBorder="1"/>
    <xf numFmtId="165" fontId="6" fillId="3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8" fillId="0" borderId="1" xfId="0" applyNumberFormat="1" applyFont="1" applyBorder="1"/>
    <xf numFmtId="165" fontId="6" fillId="0" borderId="1" xfId="0" applyNumberFormat="1" applyFont="1" applyBorder="1"/>
    <xf numFmtId="49" fontId="2" fillId="0" borderId="0" xfId="0" applyNumberFormat="1" applyFont="1" applyAlignment="1">
      <alignment horizontal="center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0" fontId="0" fillId="0" borderId="0" xfId="0" applyAlignment="1"/>
    <xf numFmtId="165" fontId="7" fillId="3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0" fontId="0" fillId="0" borderId="0" xfId="0" applyAlignment="1"/>
    <xf numFmtId="165" fontId="3" fillId="0" borderId="1" xfId="0" applyNumberFormat="1" applyFont="1" applyBorder="1" applyAlignment="1">
      <alignment horizontal="right"/>
    </xf>
    <xf numFmtId="0" fontId="13" fillId="0" borderId="5" xfId="0" applyFont="1" applyFill="1" applyBorder="1" applyAlignment="1">
      <alignment horizontal="justify" vertical="top" wrapText="1"/>
    </xf>
    <xf numFmtId="0" fontId="14" fillId="0" borderId="5" xfId="0" applyFont="1" applyFill="1" applyBorder="1" applyAlignment="1">
      <alignment horizontal="justify" vertical="top" wrapText="1"/>
    </xf>
    <xf numFmtId="0" fontId="13" fillId="0" borderId="5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/>
    </xf>
    <xf numFmtId="0" fontId="0" fillId="0" borderId="0" xfId="0" applyAlignment="1"/>
    <xf numFmtId="0" fontId="1" fillId="0" borderId="1" xfId="0" applyFont="1" applyBorder="1"/>
    <xf numFmtId="166" fontId="0" fillId="0" borderId="0" xfId="0" applyNumberFormat="1"/>
    <xf numFmtId="167" fontId="7" fillId="2" borderId="1" xfId="0" applyNumberFormat="1" applyFont="1" applyFill="1" applyBorder="1" applyAlignment="1">
      <alignment horizontal="right"/>
    </xf>
    <xf numFmtId="167" fontId="7" fillId="0" borderId="1" xfId="0" applyNumberFormat="1" applyFont="1" applyBorder="1"/>
    <xf numFmtId="167" fontId="1" fillId="0" borderId="1" xfId="0" applyNumberFormat="1" applyFont="1" applyBorder="1"/>
    <xf numFmtId="167" fontId="7" fillId="3" borderId="1" xfId="0" applyNumberFormat="1" applyFont="1" applyFill="1" applyBorder="1" applyAlignment="1">
      <alignment horizontal="right"/>
    </xf>
    <xf numFmtId="167" fontId="7" fillId="3" borderId="1" xfId="0" applyNumberFormat="1" applyFont="1" applyFill="1" applyBorder="1"/>
    <xf numFmtId="167" fontId="7" fillId="0" borderId="1" xfId="0" applyNumberFormat="1" applyFont="1" applyBorder="1" applyAlignment="1">
      <alignment horizontal="right"/>
    </xf>
    <xf numFmtId="167" fontId="1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/>
    <xf numFmtId="49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8"/>
  <sheetViews>
    <sheetView tabSelected="1" view="pageBreakPreview" topLeftCell="A5" zoomScale="90" zoomScaleNormal="90" zoomScaleSheetLayoutView="90" workbookViewId="0">
      <selection activeCell="A10" sqref="A10:T10"/>
    </sheetView>
  </sheetViews>
  <sheetFormatPr defaultRowHeight="14.4"/>
  <cols>
    <col min="1" max="1" width="5.109375" style="1" customWidth="1"/>
    <col min="2" max="2" width="12.44140625" style="1" customWidth="1"/>
    <col min="3" max="3" width="6.109375" style="1" customWidth="1"/>
    <col min="4" max="4" width="4.6640625" style="1" customWidth="1"/>
    <col min="5" max="5" width="37" style="1" customWidth="1"/>
    <col min="6" max="6" width="15" hidden="1" customWidth="1"/>
    <col min="7" max="7" width="13.109375" hidden="1" customWidth="1"/>
    <col min="8" max="8" width="15.44140625" hidden="1" customWidth="1"/>
    <col min="9" max="9" width="16.6640625" hidden="1" customWidth="1"/>
    <col min="10" max="10" width="17.44140625" hidden="1" customWidth="1"/>
    <col min="11" max="11" width="16.6640625" hidden="1" customWidth="1"/>
    <col min="12" max="12" width="16.5546875" hidden="1" customWidth="1"/>
    <col min="13" max="13" width="16.6640625" hidden="1" customWidth="1"/>
    <col min="14" max="14" width="16.5546875" hidden="1" customWidth="1"/>
    <col min="15" max="15" width="16.6640625" hidden="1" customWidth="1"/>
    <col min="16" max="16" width="16.5546875" hidden="1" customWidth="1"/>
    <col min="17" max="17" width="16.6640625" hidden="1" customWidth="1"/>
    <col min="18" max="18" width="16.33203125" customWidth="1"/>
    <col min="19" max="19" width="15.5546875" customWidth="1"/>
    <col min="20" max="20" width="13.5546875" customWidth="1"/>
    <col min="21" max="21" width="15.33203125" customWidth="1"/>
    <col min="22" max="22" width="14.6640625" customWidth="1"/>
  </cols>
  <sheetData>
    <row r="1" spans="1:22" ht="18.75" hidden="1" customHeight="1">
      <c r="C1" s="3"/>
      <c r="D1" s="3"/>
      <c r="E1" s="19" t="s">
        <v>83</v>
      </c>
    </row>
    <row r="2" spans="1:22" ht="18.75" hidden="1" customHeight="1">
      <c r="C2" s="3"/>
      <c r="D2" s="3"/>
      <c r="E2" s="19" t="s">
        <v>73</v>
      </c>
    </row>
    <row r="3" spans="1:22" ht="18" hidden="1">
      <c r="C3" s="71" t="s">
        <v>84</v>
      </c>
      <c r="D3" s="71"/>
      <c r="E3" s="71"/>
    </row>
    <row r="4" spans="1:22" ht="18" hidden="1">
      <c r="C4" s="3"/>
      <c r="D4" s="3"/>
      <c r="E4" s="2"/>
    </row>
    <row r="5" spans="1:22" ht="18">
      <c r="C5" s="3"/>
      <c r="D5" s="3"/>
      <c r="E5" s="71" t="s">
        <v>179</v>
      </c>
      <c r="F5" s="71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</row>
    <row r="6" spans="1:22" ht="18">
      <c r="C6" s="3"/>
      <c r="D6" s="3"/>
      <c r="E6" s="71" t="s">
        <v>73</v>
      </c>
      <c r="F6" s="71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</row>
    <row r="7" spans="1:22" ht="18">
      <c r="C7" s="3"/>
      <c r="D7" s="3"/>
      <c r="E7" s="71" t="s">
        <v>182</v>
      </c>
      <c r="F7" s="71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</row>
    <row r="8" spans="1:22" ht="18">
      <c r="C8" s="3"/>
      <c r="D8" s="3"/>
      <c r="E8" s="42"/>
    </row>
    <row r="9" spans="1:22" ht="18">
      <c r="A9" s="78" t="s">
        <v>174</v>
      </c>
      <c r="B9" s="78"/>
      <c r="C9" s="78"/>
      <c r="D9" s="78"/>
      <c r="E9" s="78"/>
      <c r="F9" s="79"/>
      <c r="G9" s="79"/>
      <c r="H9" s="79"/>
      <c r="I9" s="79"/>
      <c r="J9" s="79"/>
      <c r="K9" s="80"/>
      <c r="L9" s="80"/>
      <c r="M9" s="80"/>
      <c r="N9" s="80"/>
      <c r="O9" s="80"/>
      <c r="P9" s="80"/>
      <c r="Q9" s="80"/>
      <c r="R9" s="80"/>
      <c r="S9" s="80"/>
      <c r="T9" s="80"/>
    </row>
    <row r="10" spans="1:22" ht="72.75" customHeight="1">
      <c r="A10" s="75" t="s">
        <v>175</v>
      </c>
      <c r="B10" s="75"/>
      <c r="C10" s="75"/>
      <c r="D10" s="75"/>
      <c r="E10" s="75"/>
      <c r="F10" s="76"/>
      <c r="G10" s="76"/>
      <c r="H10" s="76"/>
      <c r="I10" s="76"/>
      <c r="J10" s="76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2" ht="21.75" customHeight="1">
      <c r="A11" s="28"/>
      <c r="B11" s="28"/>
      <c r="C11" s="28"/>
      <c r="D11" s="28"/>
      <c r="E11" s="28"/>
      <c r="F11" s="29"/>
      <c r="G11" s="29"/>
      <c r="H11" s="29"/>
      <c r="I11" s="29"/>
      <c r="J11" s="29"/>
      <c r="K11" s="49"/>
      <c r="L11" s="49"/>
      <c r="M11" s="54"/>
      <c r="N11" s="54"/>
      <c r="O11" s="55"/>
      <c r="P11" s="55"/>
      <c r="Q11" s="61"/>
      <c r="R11" s="61"/>
    </row>
    <row r="12" spans="1:22" ht="41.4">
      <c r="A12" s="72" t="s">
        <v>56</v>
      </c>
      <c r="B12" s="73"/>
      <c r="C12" s="73"/>
      <c r="D12" s="74"/>
      <c r="E12" s="30" t="s">
        <v>57</v>
      </c>
      <c r="F12" s="31" t="s">
        <v>61</v>
      </c>
      <c r="G12" s="17" t="s">
        <v>149</v>
      </c>
      <c r="H12" s="4" t="s">
        <v>61</v>
      </c>
      <c r="I12" s="17" t="s">
        <v>150</v>
      </c>
      <c r="J12" s="4" t="s">
        <v>61</v>
      </c>
      <c r="K12" s="17" t="s">
        <v>155</v>
      </c>
      <c r="L12" s="4" t="s">
        <v>61</v>
      </c>
      <c r="M12" s="17" t="s">
        <v>157</v>
      </c>
      <c r="N12" s="4" t="s">
        <v>61</v>
      </c>
      <c r="O12" s="17" t="s">
        <v>162</v>
      </c>
      <c r="P12" s="4" t="s">
        <v>61</v>
      </c>
      <c r="Q12" s="17" t="s">
        <v>163</v>
      </c>
      <c r="R12" s="4" t="s">
        <v>176</v>
      </c>
      <c r="S12" s="4" t="s">
        <v>177</v>
      </c>
      <c r="T12" s="4" t="s">
        <v>178</v>
      </c>
    </row>
    <row r="13" spans="1:22" ht="15.6">
      <c r="A13" s="32" t="s">
        <v>62</v>
      </c>
      <c r="B13" s="32" t="s">
        <v>63</v>
      </c>
      <c r="C13" s="32" t="s">
        <v>64</v>
      </c>
      <c r="D13" s="32" t="s">
        <v>65</v>
      </c>
      <c r="E13" s="33" t="s">
        <v>66</v>
      </c>
      <c r="F13" s="34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>
        <v>6</v>
      </c>
      <c r="S13" s="62">
        <v>7</v>
      </c>
      <c r="T13" s="62">
        <v>8</v>
      </c>
    </row>
    <row r="14" spans="1:22" ht="31.2">
      <c r="A14" s="35" t="s">
        <v>0</v>
      </c>
      <c r="B14" s="35" t="s">
        <v>1</v>
      </c>
      <c r="C14" s="35" t="s">
        <v>2</v>
      </c>
      <c r="D14" s="35" t="s">
        <v>0</v>
      </c>
      <c r="E14" s="11" t="s">
        <v>69</v>
      </c>
      <c r="F14" s="43" t="e">
        <f>F15+F17+F19+F24+F26+F28+F31+F33+#REF!+F36</f>
        <v>#REF!</v>
      </c>
      <c r="G14" s="6" t="e">
        <f>G15+G17+G19+G24+G26+G28+G31+G33+#REF!+G36</f>
        <v>#REF!</v>
      </c>
      <c r="H14" s="43" t="e">
        <f>H15+H17+H19+H24+H26+H28+H31+H33+#REF!+H36</f>
        <v>#REF!</v>
      </c>
      <c r="I14" s="6" t="e">
        <f>I15+I17+I19+I24+I26+I28+I31+I33+#REF!+I36</f>
        <v>#REF!</v>
      </c>
      <c r="J14" s="21" t="e">
        <f>J15+J17+J19+J24+J26+J28+J31+J33+#REF!+J36</f>
        <v>#REF!</v>
      </c>
      <c r="K14" s="21" t="e">
        <f>K15+K17+K19+K24+K26+K28+K31+K33+#REF!+K36</f>
        <v>#REF!</v>
      </c>
      <c r="L14" s="21" t="e">
        <f>L15+L17+L19+L24+L26+L28+L31+L33+#REF!+L36</f>
        <v>#REF!</v>
      </c>
      <c r="M14" s="21" t="e">
        <f>M15+M17+M19+M24+M26+M28+M31+M33+#REF!+M36</f>
        <v>#REF!</v>
      </c>
      <c r="N14" s="21" t="e">
        <f>N15+N17+N19+N24+N26+N28+N31+N33+#REF!+N36</f>
        <v>#REF!</v>
      </c>
      <c r="O14" s="21" t="e">
        <f>O15+O17+O19+O24+O26+O28+O31+O33+#REF!+O36</f>
        <v>#REF!</v>
      </c>
      <c r="P14" s="21" t="e">
        <f>P15+P17+P19+P24+P26+P28+P31+P33+#REF!+P36</f>
        <v>#REF!</v>
      </c>
      <c r="Q14" s="21" t="e">
        <f>Q15+Q17+Q19+Q24+Q26+Q28+Q31+Q33+#REF!+Q36+Q39</f>
        <v>#REF!</v>
      </c>
      <c r="R14" s="64">
        <f>R15+R17+R19+R24+R26+R28+R31+R33+R36+R39</f>
        <v>30258.3</v>
      </c>
      <c r="S14" s="64">
        <f>S15+S17+S19+S24+S26+S28+S31+S33+S36+S39</f>
        <v>31435.067630000005</v>
      </c>
      <c r="T14" s="65">
        <f t="shared" ref="T14:T74" si="0">S14/R14*100</f>
        <v>103.88907384089656</v>
      </c>
      <c r="U14">
        <v>30258.3</v>
      </c>
      <c r="V14">
        <v>31435.104879999999</v>
      </c>
    </row>
    <row r="15" spans="1:22" ht="31.2">
      <c r="A15" s="35" t="s">
        <v>0</v>
      </c>
      <c r="B15" s="35" t="s">
        <v>3</v>
      </c>
      <c r="C15" s="35" t="s">
        <v>2</v>
      </c>
      <c r="D15" s="35" t="s">
        <v>0</v>
      </c>
      <c r="E15" s="11" t="s">
        <v>4</v>
      </c>
      <c r="F15" s="43">
        <f t="shared" ref="F15:S15" si="1">F16</f>
        <v>9067.2999999999993</v>
      </c>
      <c r="G15" s="6">
        <f t="shared" si="1"/>
        <v>0</v>
      </c>
      <c r="H15" s="43">
        <f t="shared" si="1"/>
        <v>9067.2999999999993</v>
      </c>
      <c r="I15" s="6">
        <f t="shared" si="1"/>
        <v>0</v>
      </c>
      <c r="J15" s="21">
        <f t="shared" si="1"/>
        <v>9067.2999999999993</v>
      </c>
      <c r="K15" s="21">
        <f t="shared" si="1"/>
        <v>0</v>
      </c>
      <c r="L15" s="21">
        <f t="shared" si="1"/>
        <v>9067.2999999999993</v>
      </c>
      <c r="M15" s="21">
        <f t="shared" si="1"/>
        <v>-623.6</v>
      </c>
      <c r="N15" s="21">
        <f t="shared" si="1"/>
        <v>8443.6999999999989</v>
      </c>
      <c r="O15" s="21">
        <f t="shared" si="1"/>
        <v>0</v>
      </c>
      <c r="P15" s="21">
        <f t="shared" si="1"/>
        <v>8443.6999999999989</v>
      </c>
      <c r="Q15" s="21">
        <f t="shared" si="1"/>
        <v>734</v>
      </c>
      <c r="R15" s="64">
        <f t="shared" si="1"/>
        <v>9177.6999999999989</v>
      </c>
      <c r="S15" s="64">
        <f t="shared" si="1"/>
        <v>9478.7720900000004</v>
      </c>
      <c r="T15" s="65">
        <f t="shared" si="0"/>
        <v>103.28047430184036</v>
      </c>
    </row>
    <row r="16" spans="1:22" ht="15.6">
      <c r="A16" s="36" t="s">
        <v>0</v>
      </c>
      <c r="B16" s="36" t="s">
        <v>5</v>
      </c>
      <c r="C16" s="36" t="s">
        <v>2</v>
      </c>
      <c r="D16" s="36" t="s">
        <v>7</v>
      </c>
      <c r="E16" s="12" t="s">
        <v>6</v>
      </c>
      <c r="F16" s="44">
        <v>9067.2999999999993</v>
      </c>
      <c r="G16" s="18"/>
      <c r="H16" s="45">
        <f>F16+G16</f>
        <v>9067.2999999999993</v>
      </c>
      <c r="I16" s="18"/>
      <c r="J16" s="22">
        <f>H16+I16</f>
        <v>9067.2999999999993</v>
      </c>
      <c r="K16" s="22"/>
      <c r="L16" s="22">
        <f>J16+K16</f>
        <v>9067.2999999999993</v>
      </c>
      <c r="M16" s="22">
        <v>-623.6</v>
      </c>
      <c r="N16" s="22">
        <f>L16+M16</f>
        <v>8443.6999999999989</v>
      </c>
      <c r="O16" s="22"/>
      <c r="P16" s="22">
        <f>N16+O16</f>
        <v>8443.6999999999989</v>
      </c>
      <c r="Q16" s="22">
        <v>734</v>
      </c>
      <c r="R16" s="66">
        <f>P16+Q16</f>
        <v>9177.6999999999989</v>
      </c>
      <c r="S16" s="66">
        <v>9478.7720900000004</v>
      </c>
      <c r="T16" s="66">
        <f t="shared" si="0"/>
        <v>103.28047430184036</v>
      </c>
    </row>
    <row r="17" spans="1:20" ht="78">
      <c r="A17" s="35" t="s">
        <v>0</v>
      </c>
      <c r="B17" s="35" t="s">
        <v>8</v>
      </c>
      <c r="C17" s="35" t="s">
        <v>2</v>
      </c>
      <c r="D17" s="35" t="s">
        <v>0</v>
      </c>
      <c r="E17" s="11" t="s">
        <v>9</v>
      </c>
      <c r="F17" s="43">
        <f t="shared" ref="F17:S17" si="2">F18</f>
        <v>3382.6</v>
      </c>
      <c r="G17" s="6">
        <f t="shared" si="2"/>
        <v>0</v>
      </c>
      <c r="H17" s="43">
        <f t="shared" si="2"/>
        <v>3382.6</v>
      </c>
      <c r="I17" s="6">
        <f t="shared" si="2"/>
        <v>0</v>
      </c>
      <c r="J17" s="21">
        <f t="shared" si="2"/>
        <v>3382.6</v>
      </c>
      <c r="K17" s="21">
        <f t="shared" si="2"/>
        <v>0</v>
      </c>
      <c r="L17" s="21">
        <f t="shared" si="2"/>
        <v>3382.6</v>
      </c>
      <c r="M17" s="21">
        <f t="shared" si="2"/>
        <v>0</v>
      </c>
      <c r="N17" s="21">
        <f t="shared" si="2"/>
        <v>3382.6</v>
      </c>
      <c r="O17" s="21">
        <f t="shared" si="2"/>
        <v>0</v>
      </c>
      <c r="P17" s="21">
        <f t="shared" si="2"/>
        <v>3382.6</v>
      </c>
      <c r="Q17" s="21">
        <f t="shared" si="2"/>
        <v>0</v>
      </c>
      <c r="R17" s="64">
        <f t="shared" si="2"/>
        <v>3382.6</v>
      </c>
      <c r="S17" s="64">
        <f t="shared" si="2"/>
        <v>3021.7361900000001</v>
      </c>
      <c r="T17" s="65">
        <f t="shared" si="0"/>
        <v>89.331762253887547</v>
      </c>
    </row>
    <row r="18" spans="1:20" ht="46.8">
      <c r="A18" s="36" t="s">
        <v>0</v>
      </c>
      <c r="B18" s="36" t="s">
        <v>10</v>
      </c>
      <c r="C18" s="36" t="s">
        <v>2</v>
      </c>
      <c r="D18" s="36" t="s">
        <v>7</v>
      </c>
      <c r="E18" s="12" t="s">
        <v>11</v>
      </c>
      <c r="F18" s="44">
        <v>3382.6</v>
      </c>
      <c r="G18" s="18"/>
      <c r="H18" s="45">
        <f>F18+G18</f>
        <v>3382.6</v>
      </c>
      <c r="I18" s="18"/>
      <c r="J18" s="22">
        <f>H18+I18</f>
        <v>3382.6</v>
      </c>
      <c r="K18" s="22"/>
      <c r="L18" s="22">
        <f>J18+K18</f>
        <v>3382.6</v>
      </c>
      <c r="M18" s="22"/>
      <c r="N18" s="22">
        <f>L18+M18</f>
        <v>3382.6</v>
      </c>
      <c r="O18" s="22"/>
      <c r="P18" s="22">
        <f>N18+O18</f>
        <v>3382.6</v>
      </c>
      <c r="Q18" s="22"/>
      <c r="R18" s="66">
        <f>P18+Q18</f>
        <v>3382.6</v>
      </c>
      <c r="S18" s="66">
        <v>3021.7361900000001</v>
      </c>
      <c r="T18" s="66">
        <f t="shared" si="0"/>
        <v>89.331762253887547</v>
      </c>
    </row>
    <row r="19" spans="1:20" ht="31.2">
      <c r="A19" s="35" t="s">
        <v>0</v>
      </c>
      <c r="B19" s="35" t="s">
        <v>12</v>
      </c>
      <c r="C19" s="35" t="s">
        <v>2</v>
      </c>
      <c r="D19" s="35" t="s">
        <v>0</v>
      </c>
      <c r="E19" s="11" t="s">
        <v>13</v>
      </c>
      <c r="F19" s="43">
        <f t="shared" ref="F19:H19" si="3">F20+F21+F22+F23</f>
        <v>11205.9</v>
      </c>
      <c r="G19" s="6">
        <f t="shared" si="3"/>
        <v>0</v>
      </c>
      <c r="H19" s="43">
        <f t="shared" si="3"/>
        <v>11205.9</v>
      </c>
      <c r="I19" s="6">
        <f t="shared" ref="I19:J19" si="4">I20+I21+I22+I23</f>
        <v>0</v>
      </c>
      <c r="J19" s="21">
        <f t="shared" si="4"/>
        <v>11205.9</v>
      </c>
      <c r="K19" s="21">
        <f t="shared" ref="K19:L19" si="5">K20+K21+K22+K23</f>
        <v>0</v>
      </c>
      <c r="L19" s="21">
        <f t="shared" si="5"/>
        <v>11205.9</v>
      </c>
      <c r="M19" s="21">
        <f t="shared" ref="M19:N19" si="6">M20+M21+M22+M23</f>
        <v>-911.40000000000009</v>
      </c>
      <c r="N19" s="21">
        <f t="shared" si="6"/>
        <v>10294.499999999998</v>
      </c>
      <c r="O19" s="21">
        <f t="shared" ref="O19:P19" si="7">O20+O21+O22+O23</f>
        <v>0</v>
      </c>
      <c r="P19" s="21">
        <f t="shared" si="7"/>
        <v>10294.499999999998</v>
      </c>
      <c r="Q19" s="21">
        <f t="shared" ref="Q19:S19" si="8">Q20+Q21+Q22+Q23</f>
        <v>1847.1</v>
      </c>
      <c r="R19" s="64">
        <f t="shared" si="8"/>
        <v>12141.599999999999</v>
      </c>
      <c r="S19" s="64">
        <f t="shared" si="8"/>
        <v>12815</v>
      </c>
      <c r="T19" s="65">
        <f t="shared" si="0"/>
        <v>105.54622125584767</v>
      </c>
    </row>
    <row r="20" spans="1:20" ht="46.8">
      <c r="A20" s="36" t="s">
        <v>0</v>
      </c>
      <c r="B20" s="36" t="s">
        <v>14</v>
      </c>
      <c r="C20" s="36" t="s">
        <v>2</v>
      </c>
      <c r="D20" s="36" t="s">
        <v>7</v>
      </c>
      <c r="E20" s="12" t="s">
        <v>15</v>
      </c>
      <c r="F20" s="45">
        <v>8891.6</v>
      </c>
      <c r="G20" s="18"/>
      <c r="H20" s="45">
        <f>F20+G20</f>
        <v>8891.6</v>
      </c>
      <c r="I20" s="18"/>
      <c r="J20" s="22">
        <f>H20+I20</f>
        <v>8891.6</v>
      </c>
      <c r="K20" s="22"/>
      <c r="L20" s="22">
        <f>J20+K20</f>
        <v>8891.6</v>
      </c>
      <c r="M20" s="22">
        <v>-448.1</v>
      </c>
      <c r="N20" s="22">
        <f>L20+M20</f>
        <v>8443.5</v>
      </c>
      <c r="O20" s="22"/>
      <c r="P20" s="22">
        <f>N20+O20</f>
        <v>8443.5</v>
      </c>
      <c r="Q20" s="22">
        <v>1779.8</v>
      </c>
      <c r="R20" s="66">
        <f>P20+Q20</f>
        <v>10223.299999999999</v>
      </c>
      <c r="S20" s="66">
        <v>10698.7</v>
      </c>
      <c r="T20" s="66">
        <f t="shared" si="0"/>
        <v>104.6501618851056</v>
      </c>
    </row>
    <row r="21" spans="1:20" ht="31.2">
      <c r="A21" s="36" t="s">
        <v>0</v>
      </c>
      <c r="B21" s="36" t="s">
        <v>75</v>
      </c>
      <c r="C21" s="36" t="s">
        <v>2</v>
      </c>
      <c r="D21" s="36" t="s">
        <v>7</v>
      </c>
      <c r="E21" s="12" t="s">
        <v>16</v>
      </c>
      <c r="F21" s="45">
        <v>1683.6</v>
      </c>
      <c r="G21" s="18"/>
      <c r="H21" s="45">
        <f t="shared" ref="H21:H23" si="9">F21+G21</f>
        <v>1683.6</v>
      </c>
      <c r="I21" s="18"/>
      <c r="J21" s="22">
        <f t="shared" ref="J21:J23" si="10">H21+I21</f>
        <v>1683.6</v>
      </c>
      <c r="K21" s="22"/>
      <c r="L21" s="22">
        <f t="shared" ref="L21:L23" si="11">J21+K21</f>
        <v>1683.6</v>
      </c>
      <c r="M21" s="22">
        <v>-159.30000000000001</v>
      </c>
      <c r="N21" s="22">
        <f t="shared" ref="N21:N23" si="12">L21+M21</f>
        <v>1524.3</v>
      </c>
      <c r="O21" s="22"/>
      <c r="P21" s="22">
        <f t="shared" ref="P21:P23" si="13">N21+O21</f>
        <v>1524.3</v>
      </c>
      <c r="Q21" s="22">
        <v>8.6</v>
      </c>
      <c r="R21" s="66">
        <f t="shared" ref="R21:R23" si="14">P21+Q21</f>
        <v>1532.8999999999999</v>
      </c>
      <c r="S21" s="66">
        <v>1550.9</v>
      </c>
      <c r="T21" s="66">
        <f t="shared" si="0"/>
        <v>101.17424489529651</v>
      </c>
    </row>
    <row r="22" spans="1:20" ht="31.2">
      <c r="A22" s="36" t="s">
        <v>0</v>
      </c>
      <c r="B22" s="36" t="s">
        <v>76</v>
      </c>
      <c r="C22" s="36" t="s">
        <v>2</v>
      </c>
      <c r="D22" s="36" t="s">
        <v>7</v>
      </c>
      <c r="E22" s="12" t="s">
        <v>17</v>
      </c>
      <c r="F22" s="45">
        <v>22.3</v>
      </c>
      <c r="G22" s="18"/>
      <c r="H22" s="45">
        <f t="shared" si="9"/>
        <v>22.3</v>
      </c>
      <c r="I22" s="18"/>
      <c r="J22" s="22">
        <f t="shared" si="10"/>
        <v>22.3</v>
      </c>
      <c r="K22" s="22"/>
      <c r="L22" s="22">
        <f t="shared" si="11"/>
        <v>22.3</v>
      </c>
      <c r="M22" s="22"/>
      <c r="N22" s="22">
        <f t="shared" si="12"/>
        <v>22.3</v>
      </c>
      <c r="O22" s="22"/>
      <c r="P22" s="22">
        <f t="shared" si="13"/>
        <v>22.3</v>
      </c>
      <c r="Q22" s="22">
        <v>58.7</v>
      </c>
      <c r="R22" s="66">
        <f t="shared" si="14"/>
        <v>81</v>
      </c>
      <c r="S22" s="66">
        <v>81</v>
      </c>
      <c r="T22" s="66">
        <f t="shared" si="0"/>
        <v>100</v>
      </c>
    </row>
    <row r="23" spans="1:20" ht="46.8">
      <c r="A23" s="36" t="s">
        <v>0</v>
      </c>
      <c r="B23" s="36" t="s">
        <v>77</v>
      </c>
      <c r="C23" s="36" t="s">
        <v>2</v>
      </c>
      <c r="D23" s="36" t="s">
        <v>7</v>
      </c>
      <c r="E23" s="12" t="s">
        <v>59</v>
      </c>
      <c r="F23" s="45">
        <v>608.4</v>
      </c>
      <c r="G23" s="18"/>
      <c r="H23" s="45">
        <f t="shared" si="9"/>
        <v>608.4</v>
      </c>
      <c r="I23" s="18"/>
      <c r="J23" s="22">
        <f t="shared" si="10"/>
        <v>608.4</v>
      </c>
      <c r="K23" s="22"/>
      <c r="L23" s="22">
        <f t="shared" si="11"/>
        <v>608.4</v>
      </c>
      <c r="M23" s="22">
        <v>-304</v>
      </c>
      <c r="N23" s="22">
        <f t="shared" si="12"/>
        <v>304.39999999999998</v>
      </c>
      <c r="O23" s="22"/>
      <c r="P23" s="22">
        <f t="shared" si="13"/>
        <v>304.39999999999998</v>
      </c>
      <c r="Q23" s="22"/>
      <c r="R23" s="66">
        <f t="shared" si="14"/>
        <v>304.39999999999998</v>
      </c>
      <c r="S23" s="66">
        <v>484.4</v>
      </c>
      <c r="T23" s="66">
        <f t="shared" si="0"/>
        <v>159.13272010512486</v>
      </c>
    </row>
    <row r="24" spans="1:20" ht="15.6">
      <c r="A24" s="35" t="s">
        <v>0</v>
      </c>
      <c r="B24" s="35" t="s">
        <v>18</v>
      </c>
      <c r="C24" s="35" t="s">
        <v>2</v>
      </c>
      <c r="D24" s="35" t="s">
        <v>0</v>
      </c>
      <c r="E24" s="11" t="s">
        <v>19</v>
      </c>
      <c r="F24" s="43">
        <f t="shared" ref="F24:S24" si="15">F25</f>
        <v>846.9</v>
      </c>
      <c r="G24" s="6">
        <f t="shared" si="15"/>
        <v>0</v>
      </c>
      <c r="H24" s="43">
        <f t="shared" si="15"/>
        <v>846.9</v>
      </c>
      <c r="I24" s="6">
        <f t="shared" si="15"/>
        <v>0</v>
      </c>
      <c r="J24" s="21">
        <f t="shared" si="15"/>
        <v>846.9</v>
      </c>
      <c r="K24" s="21">
        <f t="shared" si="15"/>
        <v>0</v>
      </c>
      <c r="L24" s="21">
        <f t="shared" si="15"/>
        <v>846.9</v>
      </c>
      <c r="M24" s="21">
        <f t="shared" si="15"/>
        <v>0</v>
      </c>
      <c r="N24" s="21">
        <f t="shared" si="15"/>
        <v>846.9</v>
      </c>
      <c r="O24" s="21">
        <f t="shared" si="15"/>
        <v>0</v>
      </c>
      <c r="P24" s="21">
        <f t="shared" si="15"/>
        <v>846.9</v>
      </c>
      <c r="Q24" s="21">
        <f t="shared" si="15"/>
        <v>-135.30000000000001</v>
      </c>
      <c r="R24" s="64">
        <f t="shared" si="15"/>
        <v>711.59999999999991</v>
      </c>
      <c r="S24" s="64">
        <f t="shared" si="15"/>
        <v>720.18723999999997</v>
      </c>
      <c r="T24" s="65">
        <f t="shared" si="0"/>
        <v>101.20675098369871</v>
      </c>
    </row>
    <row r="25" spans="1:20" ht="15.6">
      <c r="A25" s="36" t="s">
        <v>0</v>
      </c>
      <c r="B25" s="36" t="s">
        <v>78</v>
      </c>
      <c r="C25" s="36" t="s">
        <v>2</v>
      </c>
      <c r="D25" s="36" t="s">
        <v>7</v>
      </c>
      <c r="E25" s="12" t="s">
        <v>118</v>
      </c>
      <c r="F25" s="45">
        <v>846.9</v>
      </c>
      <c r="G25" s="18"/>
      <c r="H25" s="45">
        <f>F25+G25</f>
        <v>846.9</v>
      </c>
      <c r="I25" s="18"/>
      <c r="J25" s="22">
        <f>H25+I25</f>
        <v>846.9</v>
      </c>
      <c r="K25" s="22"/>
      <c r="L25" s="22">
        <f>J25+K25</f>
        <v>846.9</v>
      </c>
      <c r="M25" s="22"/>
      <c r="N25" s="22">
        <f>L25+M25</f>
        <v>846.9</v>
      </c>
      <c r="O25" s="22"/>
      <c r="P25" s="22">
        <f>N25+O25</f>
        <v>846.9</v>
      </c>
      <c r="Q25" s="22">
        <v>-135.30000000000001</v>
      </c>
      <c r="R25" s="66">
        <f>P25+Q25</f>
        <v>711.59999999999991</v>
      </c>
      <c r="S25" s="66">
        <v>720.18723999999997</v>
      </c>
      <c r="T25" s="66">
        <f t="shared" si="0"/>
        <v>101.20675098369871</v>
      </c>
    </row>
    <row r="26" spans="1:20" ht="21.75" customHeight="1">
      <c r="A26" s="35" t="s">
        <v>0</v>
      </c>
      <c r="B26" s="35" t="s">
        <v>20</v>
      </c>
      <c r="C26" s="35" t="s">
        <v>2</v>
      </c>
      <c r="D26" s="35" t="s">
        <v>0</v>
      </c>
      <c r="E26" s="11" t="s">
        <v>21</v>
      </c>
      <c r="F26" s="43" t="e">
        <f>F27+#REF!</f>
        <v>#REF!</v>
      </c>
      <c r="G26" s="6" t="e">
        <f>G27+#REF!</f>
        <v>#REF!</v>
      </c>
      <c r="H26" s="43" t="e">
        <f>H27+#REF!</f>
        <v>#REF!</v>
      </c>
      <c r="I26" s="6" t="e">
        <f>I27+#REF!</f>
        <v>#REF!</v>
      </c>
      <c r="J26" s="21" t="e">
        <f>J27+#REF!</f>
        <v>#REF!</v>
      </c>
      <c r="K26" s="21" t="e">
        <f>K27+#REF!</f>
        <v>#REF!</v>
      </c>
      <c r="L26" s="21" t="e">
        <f>L27+#REF!</f>
        <v>#REF!</v>
      </c>
      <c r="M26" s="21" t="e">
        <f>M27+#REF!</f>
        <v>#REF!</v>
      </c>
      <c r="N26" s="21" t="e">
        <f>N27+#REF!</f>
        <v>#REF!</v>
      </c>
      <c r="O26" s="21" t="e">
        <f>O27+#REF!</f>
        <v>#REF!</v>
      </c>
      <c r="P26" s="21" t="e">
        <f>P27+#REF!</f>
        <v>#REF!</v>
      </c>
      <c r="Q26" s="21" t="e">
        <f>Q27+#REF!</f>
        <v>#REF!</v>
      </c>
      <c r="R26" s="64">
        <f>R27</f>
        <v>409.5</v>
      </c>
      <c r="S26" s="64">
        <f>S27</f>
        <v>458.87234000000001</v>
      </c>
      <c r="T26" s="65">
        <f t="shared" si="0"/>
        <v>112.05673748473748</v>
      </c>
    </row>
    <row r="27" spans="1:20" ht="46.5" customHeight="1">
      <c r="A27" s="36" t="s">
        <v>0</v>
      </c>
      <c r="B27" s="36" t="s">
        <v>79</v>
      </c>
      <c r="C27" s="36" t="s">
        <v>2</v>
      </c>
      <c r="D27" s="36" t="s">
        <v>7</v>
      </c>
      <c r="E27" s="12" t="s">
        <v>60</v>
      </c>
      <c r="F27" s="45">
        <v>322.5</v>
      </c>
      <c r="G27" s="18"/>
      <c r="H27" s="45">
        <f>F27+G27</f>
        <v>322.5</v>
      </c>
      <c r="I27" s="18"/>
      <c r="J27" s="22">
        <f>H27+I27</f>
        <v>322.5</v>
      </c>
      <c r="K27" s="22"/>
      <c r="L27" s="22">
        <f>J27+K27</f>
        <v>322.5</v>
      </c>
      <c r="M27" s="22"/>
      <c r="N27" s="22">
        <f>L27+M27</f>
        <v>322.5</v>
      </c>
      <c r="O27" s="22"/>
      <c r="P27" s="22">
        <f>N27+O27</f>
        <v>322.5</v>
      </c>
      <c r="Q27" s="22">
        <v>87</v>
      </c>
      <c r="R27" s="66">
        <f>P27+Q27</f>
        <v>409.5</v>
      </c>
      <c r="S27" s="66">
        <v>458.87234000000001</v>
      </c>
      <c r="T27" s="66">
        <f t="shared" si="0"/>
        <v>112.05673748473748</v>
      </c>
    </row>
    <row r="28" spans="1:20" ht="87" customHeight="1">
      <c r="A28" s="35" t="s">
        <v>0</v>
      </c>
      <c r="B28" s="35" t="s">
        <v>22</v>
      </c>
      <c r="C28" s="35" t="s">
        <v>2</v>
      </c>
      <c r="D28" s="35" t="s">
        <v>0</v>
      </c>
      <c r="E28" s="11" t="s">
        <v>23</v>
      </c>
      <c r="F28" s="43">
        <f t="shared" ref="F28:H28" si="16">F29+F30</f>
        <v>1610</v>
      </c>
      <c r="G28" s="6">
        <f t="shared" si="16"/>
        <v>0</v>
      </c>
      <c r="H28" s="43">
        <f t="shared" si="16"/>
        <v>1610</v>
      </c>
      <c r="I28" s="6">
        <f t="shared" ref="I28:J28" si="17">I29+I30</f>
        <v>0</v>
      </c>
      <c r="J28" s="21">
        <f t="shared" si="17"/>
        <v>1610</v>
      </c>
      <c r="K28" s="21">
        <f t="shared" ref="K28:L28" si="18">K29+K30</f>
        <v>0</v>
      </c>
      <c r="L28" s="21">
        <f t="shared" si="18"/>
        <v>1610</v>
      </c>
      <c r="M28" s="21">
        <f t="shared" ref="M28:N28" si="19">M29+M30</f>
        <v>0</v>
      </c>
      <c r="N28" s="21">
        <f t="shared" si="19"/>
        <v>1610</v>
      </c>
      <c r="O28" s="21">
        <f t="shared" ref="O28:P28" si="20">O29+O30</f>
        <v>0</v>
      </c>
      <c r="P28" s="21">
        <f t="shared" si="20"/>
        <v>1610</v>
      </c>
      <c r="Q28" s="21">
        <f t="shared" ref="Q28:S28" si="21">Q29+Q30</f>
        <v>1</v>
      </c>
      <c r="R28" s="64">
        <f t="shared" si="21"/>
        <v>1611</v>
      </c>
      <c r="S28" s="64">
        <f t="shared" si="21"/>
        <v>1735.6244300000001</v>
      </c>
      <c r="T28" s="65">
        <f t="shared" si="0"/>
        <v>107.73584295468655</v>
      </c>
    </row>
    <row r="29" spans="1:20" ht="156" customHeight="1">
      <c r="A29" s="36" t="s">
        <v>0</v>
      </c>
      <c r="B29" s="36" t="s">
        <v>24</v>
      </c>
      <c r="C29" s="36" t="s">
        <v>2</v>
      </c>
      <c r="D29" s="36" t="s">
        <v>25</v>
      </c>
      <c r="E29" s="16" t="s">
        <v>119</v>
      </c>
      <c r="F29" s="45">
        <v>1486</v>
      </c>
      <c r="G29" s="18"/>
      <c r="H29" s="45">
        <f>F29+G29</f>
        <v>1486</v>
      </c>
      <c r="I29" s="18"/>
      <c r="J29" s="22">
        <f>H29+I29</f>
        <v>1486</v>
      </c>
      <c r="K29" s="22"/>
      <c r="L29" s="22">
        <f>J29+K29</f>
        <v>1486</v>
      </c>
      <c r="M29" s="22"/>
      <c r="N29" s="22">
        <f>L29+M29</f>
        <v>1486</v>
      </c>
      <c r="O29" s="22"/>
      <c r="P29" s="22">
        <f>N29+O29</f>
        <v>1486</v>
      </c>
      <c r="Q29" s="22">
        <v>-20</v>
      </c>
      <c r="R29" s="66">
        <f>P29+Q29</f>
        <v>1466</v>
      </c>
      <c r="S29" s="66">
        <v>1570.9328700000001</v>
      </c>
      <c r="T29" s="66">
        <f t="shared" si="0"/>
        <v>107.15776739427012</v>
      </c>
    </row>
    <row r="30" spans="1:20" ht="140.25" customHeight="1">
      <c r="A30" s="36" t="s">
        <v>0</v>
      </c>
      <c r="B30" s="36" t="s">
        <v>80</v>
      </c>
      <c r="C30" s="36" t="s">
        <v>2</v>
      </c>
      <c r="D30" s="36" t="s">
        <v>25</v>
      </c>
      <c r="E30" s="16" t="s">
        <v>120</v>
      </c>
      <c r="F30" s="45">
        <v>124</v>
      </c>
      <c r="G30" s="18"/>
      <c r="H30" s="45">
        <f>F30+G30</f>
        <v>124</v>
      </c>
      <c r="I30" s="18"/>
      <c r="J30" s="22">
        <f>H30+I30</f>
        <v>124</v>
      </c>
      <c r="K30" s="22"/>
      <c r="L30" s="22">
        <f>J30+K30</f>
        <v>124</v>
      </c>
      <c r="M30" s="22"/>
      <c r="N30" s="22">
        <f>L30+M30</f>
        <v>124</v>
      </c>
      <c r="O30" s="22"/>
      <c r="P30" s="22">
        <f>N30+O30</f>
        <v>124</v>
      </c>
      <c r="Q30" s="22">
        <v>21</v>
      </c>
      <c r="R30" s="66">
        <f>P30+Q30</f>
        <v>145</v>
      </c>
      <c r="S30" s="66">
        <v>164.69156000000001</v>
      </c>
      <c r="T30" s="66">
        <f t="shared" si="0"/>
        <v>113.58038620689656</v>
      </c>
    </row>
    <row r="31" spans="1:20" ht="33" customHeight="1">
      <c r="A31" s="35" t="s">
        <v>0</v>
      </c>
      <c r="B31" s="35" t="s">
        <v>27</v>
      </c>
      <c r="C31" s="35" t="s">
        <v>2</v>
      </c>
      <c r="D31" s="35" t="s">
        <v>0</v>
      </c>
      <c r="E31" s="11" t="s">
        <v>28</v>
      </c>
      <c r="F31" s="43">
        <f t="shared" ref="F31:S31" si="22">F32</f>
        <v>11.7</v>
      </c>
      <c r="G31" s="6">
        <f t="shared" si="22"/>
        <v>0</v>
      </c>
      <c r="H31" s="43">
        <f t="shared" si="22"/>
        <v>11.7</v>
      </c>
      <c r="I31" s="6">
        <f t="shared" si="22"/>
        <v>0</v>
      </c>
      <c r="J31" s="21">
        <f t="shared" si="22"/>
        <v>11.7</v>
      </c>
      <c r="K31" s="21">
        <f t="shared" si="22"/>
        <v>0</v>
      </c>
      <c r="L31" s="21">
        <f t="shared" si="22"/>
        <v>11.7</v>
      </c>
      <c r="M31" s="21">
        <f t="shared" si="22"/>
        <v>0</v>
      </c>
      <c r="N31" s="21">
        <f t="shared" si="22"/>
        <v>11.7</v>
      </c>
      <c r="O31" s="21">
        <f t="shared" si="22"/>
        <v>0</v>
      </c>
      <c r="P31" s="21">
        <f t="shared" si="22"/>
        <v>11.7</v>
      </c>
      <c r="Q31" s="21">
        <f t="shared" si="22"/>
        <v>12.3</v>
      </c>
      <c r="R31" s="64">
        <f t="shared" si="22"/>
        <v>24</v>
      </c>
      <c r="S31" s="64">
        <f t="shared" si="22"/>
        <v>24.161930000000002</v>
      </c>
      <c r="T31" s="65">
        <f t="shared" si="0"/>
        <v>100.67470833333334</v>
      </c>
    </row>
    <row r="32" spans="1:20" ht="31.2">
      <c r="A32" s="36" t="s">
        <v>0</v>
      </c>
      <c r="B32" s="36" t="s">
        <v>29</v>
      </c>
      <c r="C32" s="36" t="s">
        <v>2</v>
      </c>
      <c r="D32" s="36" t="s">
        <v>25</v>
      </c>
      <c r="E32" s="12" t="s">
        <v>30</v>
      </c>
      <c r="F32" s="45">
        <v>11.7</v>
      </c>
      <c r="G32" s="18"/>
      <c r="H32" s="45">
        <f>F32+G32</f>
        <v>11.7</v>
      </c>
      <c r="I32" s="18"/>
      <c r="J32" s="22">
        <f>H32+I32</f>
        <v>11.7</v>
      </c>
      <c r="K32" s="22"/>
      <c r="L32" s="22">
        <f>J32+K32</f>
        <v>11.7</v>
      </c>
      <c r="M32" s="22"/>
      <c r="N32" s="22">
        <f>L32+M32</f>
        <v>11.7</v>
      </c>
      <c r="O32" s="22"/>
      <c r="P32" s="22">
        <f>N32+O32</f>
        <v>11.7</v>
      </c>
      <c r="Q32" s="22">
        <v>12.3</v>
      </c>
      <c r="R32" s="66">
        <f>P32+Q32</f>
        <v>24</v>
      </c>
      <c r="S32" s="66">
        <v>24.161930000000002</v>
      </c>
      <c r="T32" s="66">
        <f t="shared" si="0"/>
        <v>100.67470833333334</v>
      </c>
    </row>
    <row r="33" spans="1:22" ht="62.4">
      <c r="A33" s="35" t="s">
        <v>0</v>
      </c>
      <c r="B33" s="35" t="s">
        <v>31</v>
      </c>
      <c r="C33" s="35" t="s">
        <v>2</v>
      </c>
      <c r="D33" s="35" t="s">
        <v>0</v>
      </c>
      <c r="E33" s="11" t="s">
        <v>70</v>
      </c>
      <c r="F33" s="43">
        <f t="shared" ref="F33:H33" si="23">F34+F35</f>
        <v>3179.3</v>
      </c>
      <c r="G33" s="6">
        <f t="shared" si="23"/>
        <v>0</v>
      </c>
      <c r="H33" s="43">
        <f t="shared" si="23"/>
        <v>3179.3</v>
      </c>
      <c r="I33" s="6">
        <f t="shared" ref="I33:J33" si="24">I34+I35</f>
        <v>22.8</v>
      </c>
      <c r="J33" s="21">
        <f t="shared" si="24"/>
        <v>3202.1000000000004</v>
      </c>
      <c r="K33" s="21">
        <f t="shared" ref="K33:L33" si="25">K34+K35</f>
        <v>0</v>
      </c>
      <c r="L33" s="21">
        <f t="shared" si="25"/>
        <v>3202.1000000000004</v>
      </c>
      <c r="M33" s="21">
        <f t="shared" ref="M33:N33" si="26">M34+M35</f>
        <v>0</v>
      </c>
      <c r="N33" s="21">
        <f t="shared" si="26"/>
        <v>3202.1000000000004</v>
      </c>
      <c r="O33" s="21">
        <f t="shared" ref="O33:P33" si="27">O34+O35</f>
        <v>0</v>
      </c>
      <c r="P33" s="21">
        <f t="shared" si="27"/>
        <v>3202.1000000000004</v>
      </c>
      <c r="Q33" s="21">
        <f t="shared" ref="Q33:S33" si="28">Q34+Q35</f>
        <v>-453.70000000000005</v>
      </c>
      <c r="R33" s="64">
        <f t="shared" si="28"/>
        <v>2748.4000000000005</v>
      </c>
      <c r="S33" s="64">
        <f t="shared" si="28"/>
        <v>3121.7477899999999</v>
      </c>
      <c r="T33" s="65">
        <f t="shared" si="0"/>
        <v>113.58418679959246</v>
      </c>
    </row>
    <row r="34" spans="1:22" ht="31.2">
      <c r="A34" s="36" t="s">
        <v>0</v>
      </c>
      <c r="B34" s="36" t="s">
        <v>32</v>
      </c>
      <c r="C34" s="36" t="s">
        <v>2</v>
      </c>
      <c r="D34" s="36" t="s">
        <v>33</v>
      </c>
      <c r="E34" s="12" t="s">
        <v>81</v>
      </c>
      <c r="F34" s="45">
        <v>2699.3</v>
      </c>
      <c r="G34" s="18"/>
      <c r="H34" s="45">
        <f>F34+G34</f>
        <v>2699.3</v>
      </c>
      <c r="I34" s="18">
        <v>22.8</v>
      </c>
      <c r="J34" s="22">
        <f>H34+I34</f>
        <v>2722.1000000000004</v>
      </c>
      <c r="K34" s="22"/>
      <c r="L34" s="22">
        <f>J34+K34</f>
        <v>2722.1000000000004</v>
      </c>
      <c r="M34" s="22"/>
      <c r="N34" s="22">
        <f>L34+M34</f>
        <v>2722.1000000000004</v>
      </c>
      <c r="O34" s="22"/>
      <c r="P34" s="22">
        <f>N34+O34</f>
        <v>2722.1000000000004</v>
      </c>
      <c r="Q34" s="22">
        <v>-595.1</v>
      </c>
      <c r="R34" s="66">
        <f>P34+Q34</f>
        <v>2127.0000000000005</v>
      </c>
      <c r="S34" s="66">
        <v>2283.6109999999999</v>
      </c>
      <c r="T34" s="66">
        <f t="shared" si="0"/>
        <v>107.36299952985422</v>
      </c>
    </row>
    <row r="35" spans="1:22" ht="31.2">
      <c r="A35" s="36" t="s">
        <v>0</v>
      </c>
      <c r="B35" s="36" t="s">
        <v>35</v>
      </c>
      <c r="C35" s="36" t="s">
        <v>2</v>
      </c>
      <c r="D35" s="36" t="s">
        <v>33</v>
      </c>
      <c r="E35" s="12" t="s">
        <v>36</v>
      </c>
      <c r="F35" s="45">
        <v>480</v>
      </c>
      <c r="G35" s="18"/>
      <c r="H35" s="45">
        <f>F35+G35</f>
        <v>480</v>
      </c>
      <c r="I35" s="18"/>
      <c r="J35" s="22">
        <f>H35+I35</f>
        <v>480</v>
      </c>
      <c r="K35" s="22"/>
      <c r="L35" s="22">
        <f>J35+K35</f>
        <v>480</v>
      </c>
      <c r="M35" s="22"/>
      <c r="N35" s="22">
        <f>L35+M35</f>
        <v>480</v>
      </c>
      <c r="O35" s="22"/>
      <c r="P35" s="22">
        <f>N35+O35</f>
        <v>480</v>
      </c>
      <c r="Q35" s="22">
        <v>141.4</v>
      </c>
      <c r="R35" s="66">
        <f>P35+Q35</f>
        <v>621.4</v>
      </c>
      <c r="S35" s="66">
        <v>838.13679000000002</v>
      </c>
      <c r="T35" s="66">
        <f t="shared" si="0"/>
        <v>134.87878822014807</v>
      </c>
    </row>
    <row r="36" spans="1:22" ht="31.2">
      <c r="A36" s="35" t="s">
        <v>0</v>
      </c>
      <c r="B36" s="35" t="s">
        <v>37</v>
      </c>
      <c r="C36" s="35" t="s">
        <v>2</v>
      </c>
      <c r="D36" s="35" t="s">
        <v>0</v>
      </c>
      <c r="E36" s="11" t="s">
        <v>38</v>
      </c>
      <c r="F36" s="43" t="e">
        <f>F37+F38+F39+F40+#REF!</f>
        <v>#REF!</v>
      </c>
      <c r="G36" s="6" t="e">
        <f>G37+G38+G39+G40+#REF!</f>
        <v>#REF!</v>
      </c>
      <c r="H36" s="43" t="e">
        <f>H37+H38+H39+H40+#REF!</f>
        <v>#REF!</v>
      </c>
      <c r="I36" s="6" t="e">
        <f>I37+I38+I39+I40+#REF!</f>
        <v>#REF!</v>
      </c>
      <c r="J36" s="21" t="e">
        <f>J37+J38+J39+J40+#REF!</f>
        <v>#REF!</v>
      </c>
      <c r="K36" s="21" t="e">
        <f>K37+K38+K39+K40+#REF!</f>
        <v>#REF!</v>
      </c>
      <c r="L36" s="21" t="e">
        <f>L37+L38+L39+L40+#REF!</f>
        <v>#REF!</v>
      </c>
      <c r="M36" s="21" t="e">
        <f>M37+M38+M39+M40+#REF!</f>
        <v>#REF!</v>
      </c>
      <c r="N36" s="21" t="e">
        <f>N37+N38+N39+N40+#REF!</f>
        <v>#REF!</v>
      </c>
      <c r="O36" s="21" t="e">
        <f>O37+O38+O39+O40+#REF!</f>
        <v>#REF!</v>
      </c>
      <c r="P36" s="21">
        <f>P37+P38</f>
        <v>0</v>
      </c>
      <c r="Q36" s="21">
        <f t="shared" ref="Q36:S36" si="29">Q37+Q38</f>
        <v>53.5</v>
      </c>
      <c r="R36" s="64">
        <f t="shared" si="29"/>
        <v>53.5</v>
      </c>
      <c r="S36" s="64">
        <f t="shared" si="29"/>
        <v>60.561149999999998</v>
      </c>
      <c r="T36" s="65">
        <f t="shared" si="0"/>
        <v>113.19841121495327</v>
      </c>
    </row>
    <row r="37" spans="1:22" ht="78">
      <c r="A37" s="36" t="s">
        <v>0</v>
      </c>
      <c r="B37" s="36" t="s">
        <v>164</v>
      </c>
      <c r="C37" s="36" t="s">
        <v>2</v>
      </c>
      <c r="D37" s="36" t="s">
        <v>39</v>
      </c>
      <c r="E37" s="12" t="s">
        <v>165</v>
      </c>
      <c r="F37" s="45"/>
      <c r="G37" s="18"/>
      <c r="H37" s="45">
        <f>F37+G37</f>
        <v>0</v>
      </c>
      <c r="I37" s="18"/>
      <c r="J37" s="22">
        <f>H37+I37</f>
        <v>0</v>
      </c>
      <c r="K37" s="22"/>
      <c r="L37" s="22">
        <f>J37+K37</f>
        <v>0</v>
      </c>
      <c r="M37" s="22"/>
      <c r="N37" s="22">
        <f>L37+M37</f>
        <v>0</v>
      </c>
      <c r="O37" s="22"/>
      <c r="P37" s="22">
        <f>N37+O37</f>
        <v>0</v>
      </c>
      <c r="Q37" s="22">
        <v>51.8</v>
      </c>
      <c r="R37" s="66">
        <f>P37+Q37</f>
        <v>51.8</v>
      </c>
      <c r="S37" s="66">
        <v>58.878749999999997</v>
      </c>
      <c r="T37" s="66">
        <f t="shared" si="0"/>
        <v>113.66554054054055</v>
      </c>
    </row>
    <row r="38" spans="1:22" ht="31.2">
      <c r="A38" s="36" t="s">
        <v>0</v>
      </c>
      <c r="B38" s="36" t="s">
        <v>166</v>
      </c>
      <c r="C38" s="36" t="s">
        <v>2</v>
      </c>
      <c r="D38" s="36" t="s">
        <v>39</v>
      </c>
      <c r="E38" s="16" t="s">
        <v>167</v>
      </c>
      <c r="F38" s="45"/>
      <c r="G38" s="18"/>
      <c r="H38" s="45">
        <f>F38+G38</f>
        <v>0</v>
      </c>
      <c r="I38" s="18"/>
      <c r="J38" s="22">
        <f>H38+I38</f>
        <v>0</v>
      </c>
      <c r="K38" s="22"/>
      <c r="L38" s="22">
        <f>J38+K38</f>
        <v>0</v>
      </c>
      <c r="M38" s="22"/>
      <c r="N38" s="22">
        <f>L38+M38</f>
        <v>0</v>
      </c>
      <c r="O38" s="22"/>
      <c r="P38" s="22">
        <f>N38+O38</f>
        <v>0</v>
      </c>
      <c r="Q38" s="22">
        <v>1.7</v>
      </c>
      <c r="R38" s="66">
        <f>P38+Q38</f>
        <v>1.7</v>
      </c>
      <c r="S38" s="66">
        <v>1.6823999999999999</v>
      </c>
      <c r="T38" s="66">
        <f t="shared" si="0"/>
        <v>98.964705882352931</v>
      </c>
    </row>
    <row r="39" spans="1:22" ht="15.6">
      <c r="A39" s="35" t="s">
        <v>0</v>
      </c>
      <c r="B39" s="35" t="s">
        <v>168</v>
      </c>
      <c r="C39" s="35" t="s">
        <v>2</v>
      </c>
      <c r="D39" s="35" t="s">
        <v>0</v>
      </c>
      <c r="E39" s="14" t="s">
        <v>169</v>
      </c>
      <c r="F39" s="45"/>
      <c r="G39" s="18"/>
      <c r="H39" s="45">
        <f t="shared" ref="H39:H40" si="30">F39+G39</f>
        <v>0</v>
      </c>
      <c r="I39" s="18"/>
      <c r="J39" s="22">
        <f t="shared" ref="J39:J40" si="31">H39+I39</f>
        <v>0</v>
      </c>
      <c r="K39" s="22"/>
      <c r="L39" s="22">
        <f t="shared" ref="L39:L40" si="32">J39+K39</f>
        <v>0</v>
      </c>
      <c r="M39" s="22"/>
      <c r="N39" s="22">
        <f t="shared" ref="N39:N40" si="33">L39+M39</f>
        <v>0</v>
      </c>
      <c r="O39" s="22"/>
      <c r="P39" s="26">
        <f>P40</f>
        <v>0</v>
      </c>
      <c r="Q39" s="26">
        <f t="shared" ref="Q39:S39" si="34">Q40</f>
        <v>-1.6</v>
      </c>
      <c r="R39" s="65">
        <f t="shared" si="34"/>
        <v>-1.6</v>
      </c>
      <c r="S39" s="65">
        <f t="shared" si="34"/>
        <v>-1.5955299999999999</v>
      </c>
      <c r="T39" s="65">
        <f t="shared" si="0"/>
        <v>99.720624999999984</v>
      </c>
    </row>
    <row r="40" spans="1:22" ht="15.6">
      <c r="A40" s="36" t="s">
        <v>0</v>
      </c>
      <c r="B40" s="36" t="s">
        <v>170</v>
      </c>
      <c r="C40" s="36" t="s">
        <v>2</v>
      </c>
      <c r="D40" s="36" t="s">
        <v>133</v>
      </c>
      <c r="E40" s="16" t="s">
        <v>171</v>
      </c>
      <c r="F40" s="45"/>
      <c r="G40" s="18"/>
      <c r="H40" s="45">
        <f t="shared" si="30"/>
        <v>0</v>
      </c>
      <c r="I40" s="18"/>
      <c r="J40" s="22">
        <f t="shared" si="31"/>
        <v>0</v>
      </c>
      <c r="K40" s="22"/>
      <c r="L40" s="22">
        <f t="shared" si="32"/>
        <v>0</v>
      </c>
      <c r="M40" s="22"/>
      <c r="N40" s="22">
        <f t="shared" si="33"/>
        <v>0</v>
      </c>
      <c r="O40" s="22"/>
      <c r="P40" s="22">
        <f t="shared" ref="P40" si="35">N40+O40</f>
        <v>0</v>
      </c>
      <c r="Q40" s="22">
        <v>-1.6</v>
      </c>
      <c r="R40" s="66">
        <f t="shared" ref="R40" si="36">P40+Q40</f>
        <v>-1.6</v>
      </c>
      <c r="S40" s="66">
        <v>-1.5955299999999999</v>
      </c>
      <c r="T40" s="66">
        <f t="shared" si="0"/>
        <v>99.720624999999984</v>
      </c>
    </row>
    <row r="41" spans="1:22" ht="31.2">
      <c r="A41" s="37" t="s">
        <v>0</v>
      </c>
      <c r="B41" s="37" t="s">
        <v>40</v>
      </c>
      <c r="C41" s="37" t="s">
        <v>2</v>
      </c>
      <c r="D41" s="37" t="s">
        <v>0</v>
      </c>
      <c r="E41" s="38" t="s">
        <v>41</v>
      </c>
      <c r="F41" s="46" t="e">
        <f t="shared" ref="F41:G41" si="37">F42</f>
        <v>#REF!</v>
      </c>
      <c r="G41" s="8" t="e">
        <f t="shared" si="37"/>
        <v>#REF!</v>
      </c>
      <c r="H41" s="46" t="e">
        <f>H42+H90+H92</f>
        <v>#REF!</v>
      </c>
      <c r="I41" s="8" t="e">
        <f>I42+I90+I92</f>
        <v>#REF!</v>
      </c>
      <c r="J41" s="50" t="e">
        <f>J42+J94</f>
        <v>#REF!</v>
      </c>
      <c r="K41" s="23" t="e">
        <f>K42+K90+K92</f>
        <v>#REF!</v>
      </c>
      <c r="L41" s="50" t="e">
        <f>L42+L94</f>
        <v>#REF!</v>
      </c>
      <c r="M41" s="23" t="e">
        <f>M42+M90+M92</f>
        <v>#REF!</v>
      </c>
      <c r="N41" s="50" t="e">
        <f>N42+N94</f>
        <v>#REF!</v>
      </c>
      <c r="O41" s="23" t="e">
        <f>O42+O90+O92</f>
        <v>#REF!</v>
      </c>
      <c r="P41" s="50" t="e">
        <f>P42+P94</f>
        <v>#REF!</v>
      </c>
      <c r="Q41" s="23" t="e">
        <f>Q42+Q90+Q92</f>
        <v>#REF!</v>
      </c>
      <c r="R41" s="67">
        <f>R42+R94</f>
        <v>106108.26131</v>
      </c>
      <c r="S41" s="67">
        <f>S42+S94</f>
        <v>104013.18806000001</v>
      </c>
      <c r="T41" s="68">
        <f t="shared" si="0"/>
        <v>98.025532391036791</v>
      </c>
      <c r="U41" s="63">
        <v>107836.29979</v>
      </c>
      <c r="V41" s="63">
        <v>104013.18806</v>
      </c>
    </row>
    <row r="42" spans="1:22" ht="46.8">
      <c r="A42" s="13" t="s">
        <v>0</v>
      </c>
      <c r="B42" s="13" t="s">
        <v>43</v>
      </c>
      <c r="C42" s="13" t="s">
        <v>2</v>
      </c>
      <c r="D42" s="13" t="s">
        <v>0</v>
      </c>
      <c r="E42" s="39" t="s">
        <v>44</v>
      </c>
      <c r="F42" s="47" t="e">
        <f>F43+F50+F63+F84+F94+F90+F92</f>
        <v>#REF!</v>
      </c>
      <c r="G42" s="47" t="e">
        <f>G43+G50+G63+G84+G94+G90+G92</f>
        <v>#REF!</v>
      </c>
      <c r="H42" s="47" t="e">
        <f>H43+H50+H63+H84+H94+H90+H92</f>
        <v>#REF!</v>
      </c>
      <c r="I42" s="47" t="e">
        <f>I43+I50+I63+I84+I94+I90+I92</f>
        <v>#REF!</v>
      </c>
      <c r="J42" s="51" t="e">
        <f>J43+J50+J63+J84+J90+J92</f>
        <v>#REF!</v>
      </c>
      <c r="K42" s="51" t="e">
        <f>K43+K50+K63+K84+K94</f>
        <v>#REF!</v>
      </c>
      <c r="L42" s="51" t="e">
        <f>L43+L50+L63+L84+L90+L92</f>
        <v>#REF!</v>
      </c>
      <c r="M42" s="51" t="e">
        <f>M43+M50+M63+M84+M94</f>
        <v>#REF!</v>
      </c>
      <c r="N42" s="51" t="e">
        <f>N43+N50+N63+N84+N90+N92</f>
        <v>#REF!</v>
      </c>
      <c r="O42" s="51" t="e">
        <f>O43+O50+O63+O84+O94</f>
        <v>#REF!</v>
      </c>
      <c r="P42" s="51" t="e">
        <f>P43+P50+P63+P84+P90+P92</f>
        <v>#REF!</v>
      </c>
      <c r="Q42" s="51" t="e">
        <f>Q43+Q50+Q63+Q84+Q94</f>
        <v>#REF!</v>
      </c>
      <c r="R42" s="69">
        <f>R43+R50+R63+R84+R90+R92</f>
        <v>106111</v>
      </c>
      <c r="S42" s="69">
        <f>S43+S50+S63+S84+S90+S92</f>
        <v>104015.92676000002</v>
      </c>
      <c r="T42" s="65">
        <f t="shared" si="0"/>
        <v>98.025583360820292</v>
      </c>
    </row>
    <row r="43" spans="1:22" ht="31.2">
      <c r="A43" s="13" t="s">
        <v>0</v>
      </c>
      <c r="B43" s="13" t="s">
        <v>94</v>
      </c>
      <c r="C43" s="13" t="s">
        <v>2</v>
      </c>
      <c r="D43" s="13" t="s">
        <v>145</v>
      </c>
      <c r="E43" s="39" t="s">
        <v>91</v>
      </c>
      <c r="F43" s="47">
        <f t="shared" ref="F43:K44" si="38">F44</f>
        <v>28142</v>
      </c>
      <c r="G43" s="9">
        <f t="shared" si="38"/>
        <v>0</v>
      </c>
      <c r="H43" s="47">
        <f t="shared" si="38"/>
        <v>28142</v>
      </c>
      <c r="I43" s="9">
        <f t="shared" si="38"/>
        <v>0</v>
      </c>
      <c r="J43" s="24">
        <f t="shared" ref="I43:S44" si="39">J44</f>
        <v>28142</v>
      </c>
      <c r="K43" s="24">
        <f t="shared" si="38"/>
        <v>0</v>
      </c>
      <c r="L43" s="24">
        <f t="shared" ref="L43:R43" si="40">L44+L46+L48</f>
        <v>28142</v>
      </c>
      <c r="M43" s="24">
        <f t="shared" si="40"/>
        <v>1976</v>
      </c>
      <c r="N43" s="24">
        <f t="shared" si="40"/>
        <v>30118</v>
      </c>
      <c r="O43" s="24">
        <f t="shared" si="40"/>
        <v>0</v>
      </c>
      <c r="P43" s="24">
        <f t="shared" si="40"/>
        <v>30118</v>
      </c>
      <c r="Q43" s="24">
        <f t="shared" si="40"/>
        <v>779.7</v>
      </c>
      <c r="R43" s="69">
        <f t="shared" si="40"/>
        <v>30957.3</v>
      </c>
      <c r="S43" s="69">
        <f t="shared" ref="S43" si="41">S44+S46+S48</f>
        <v>30934.004799999999</v>
      </c>
      <c r="T43" s="65">
        <f t="shared" si="0"/>
        <v>99.924750543490546</v>
      </c>
    </row>
    <row r="44" spans="1:22" ht="31.2">
      <c r="A44" s="15" t="s">
        <v>0</v>
      </c>
      <c r="B44" s="15" t="s">
        <v>93</v>
      </c>
      <c r="C44" s="15" t="s">
        <v>2</v>
      </c>
      <c r="D44" s="15" t="s">
        <v>145</v>
      </c>
      <c r="E44" s="40" t="s">
        <v>67</v>
      </c>
      <c r="F44" s="45">
        <f>F45</f>
        <v>28142</v>
      </c>
      <c r="G44" s="7">
        <f t="shared" si="38"/>
        <v>0</v>
      </c>
      <c r="H44" s="45">
        <f t="shared" si="38"/>
        <v>28142</v>
      </c>
      <c r="I44" s="7">
        <f t="shared" si="39"/>
        <v>0</v>
      </c>
      <c r="J44" s="25">
        <f t="shared" si="39"/>
        <v>28142</v>
      </c>
      <c r="K44" s="25">
        <f t="shared" si="39"/>
        <v>0</v>
      </c>
      <c r="L44" s="25">
        <f t="shared" si="39"/>
        <v>28142</v>
      </c>
      <c r="M44" s="25">
        <f t="shared" si="39"/>
        <v>0</v>
      </c>
      <c r="N44" s="25">
        <f t="shared" si="39"/>
        <v>28142</v>
      </c>
      <c r="O44" s="25">
        <f t="shared" si="39"/>
        <v>0</v>
      </c>
      <c r="P44" s="25">
        <f t="shared" si="39"/>
        <v>28142</v>
      </c>
      <c r="Q44" s="25">
        <f t="shared" si="39"/>
        <v>0</v>
      </c>
      <c r="R44" s="66">
        <f t="shared" si="39"/>
        <v>28142</v>
      </c>
      <c r="S44" s="66">
        <f t="shared" si="39"/>
        <v>28142</v>
      </c>
      <c r="T44" s="66">
        <f t="shared" si="0"/>
        <v>100</v>
      </c>
    </row>
    <row r="45" spans="1:22" ht="47.25" customHeight="1">
      <c r="A45" s="15" t="s">
        <v>42</v>
      </c>
      <c r="B45" s="15" t="s">
        <v>95</v>
      </c>
      <c r="C45" s="15" t="s">
        <v>2</v>
      </c>
      <c r="D45" s="15" t="s">
        <v>145</v>
      </c>
      <c r="E45" s="40" t="s">
        <v>68</v>
      </c>
      <c r="F45" s="45">
        <v>28142</v>
      </c>
      <c r="G45" s="18"/>
      <c r="H45" s="45">
        <f>F45+G45</f>
        <v>28142</v>
      </c>
      <c r="I45" s="18"/>
      <c r="J45" s="22">
        <f>H45+I45</f>
        <v>28142</v>
      </c>
      <c r="K45" s="22"/>
      <c r="L45" s="22">
        <f>J45+K45</f>
        <v>28142</v>
      </c>
      <c r="M45" s="22"/>
      <c r="N45" s="22">
        <f>L45+M45</f>
        <v>28142</v>
      </c>
      <c r="O45" s="22"/>
      <c r="P45" s="22">
        <f>N45+O45</f>
        <v>28142</v>
      </c>
      <c r="Q45" s="22"/>
      <c r="R45" s="66">
        <f>P45+Q45</f>
        <v>28142</v>
      </c>
      <c r="S45" s="66">
        <v>28142</v>
      </c>
      <c r="T45" s="66">
        <f t="shared" si="0"/>
        <v>100</v>
      </c>
    </row>
    <row r="46" spans="1:22" ht="46.8">
      <c r="A46" s="15" t="s">
        <v>0</v>
      </c>
      <c r="B46" s="15" t="s">
        <v>172</v>
      </c>
      <c r="C46" s="15" t="s">
        <v>2</v>
      </c>
      <c r="D46" s="15" t="s">
        <v>145</v>
      </c>
      <c r="E46" s="57" t="s">
        <v>159</v>
      </c>
      <c r="F46" s="45"/>
      <c r="G46" s="18"/>
      <c r="H46" s="45"/>
      <c r="I46" s="18"/>
      <c r="J46" s="22"/>
      <c r="K46" s="22"/>
      <c r="L46" s="22">
        <f>L47</f>
        <v>0</v>
      </c>
      <c r="M46" s="22">
        <f t="shared" ref="M46:S46" si="42">M47</f>
        <v>1753</v>
      </c>
      <c r="N46" s="22">
        <f t="shared" si="42"/>
        <v>1753</v>
      </c>
      <c r="O46" s="22">
        <f t="shared" si="42"/>
        <v>0</v>
      </c>
      <c r="P46" s="22">
        <f t="shared" si="42"/>
        <v>1753</v>
      </c>
      <c r="Q46" s="22">
        <f t="shared" si="42"/>
        <v>779.7</v>
      </c>
      <c r="R46" s="66">
        <f t="shared" si="42"/>
        <v>2592.3000000000002</v>
      </c>
      <c r="S46" s="66">
        <f t="shared" si="42"/>
        <v>2592.3000000000002</v>
      </c>
      <c r="T46" s="66">
        <f t="shared" si="0"/>
        <v>100</v>
      </c>
    </row>
    <row r="47" spans="1:22" ht="62.4">
      <c r="A47" s="15" t="s">
        <v>42</v>
      </c>
      <c r="B47" s="15" t="s">
        <v>173</v>
      </c>
      <c r="C47" s="15" t="s">
        <v>2</v>
      </c>
      <c r="D47" s="15" t="s">
        <v>145</v>
      </c>
      <c r="E47" s="57" t="s">
        <v>158</v>
      </c>
      <c r="F47" s="45"/>
      <c r="G47" s="18"/>
      <c r="H47" s="45"/>
      <c r="I47" s="18"/>
      <c r="J47" s="22"/>
      <c r="K47" s="22"/>
      <c r="L47" s="22"/>
      <c r="M47" s="22">
        <v>1753</v>
      </c>
      <c r="N47" s="22">
        <f>L47+M47</f>
        <v>1753</v>
      </c>
      <c r="O47" s="22"/>
      <c r="P47" s="22">
        <f>N47+O47</f>
        <v>1753</v>
      </c>
      <c r="Q47" s="22">
        <v>779.7</v>
      </c>
      <c r="R47" s="66">
        <v>2592.3000000000002</v>
      </c>
      <c r="S47" s="66">
        <v>2592.3000000000002</v>
      </c>
      <c r="T47" s="66">
        <f t="shared" si="0"/>
        <v>100</v>
      </c>
    </row>
    <row r="48" spans="1:22" ht="159.75" customHeight="1">
      <c r="A48" s="60" t="s">
        <v>0</v>
      </c>
      <c r="B48" s="58">
        <v>2021585300</v>
      </c>
      <c r="C48" s="60" t="s">
        <v>2</v>
      </c>
      <c r="D48" s="60" t="s">
        <v>145</v>
      </c>
      <c r="E48" s="59" t="s">
        <v>161</v>
      </c>
      <c r="F48" s="45"/>
      <c r="G48" s="18"/>
      <c r="H48" s="45"/>
      <c r="I48" s="18"/>
      <c r="J48" s="22"/>
      <c r="K48" s="22"/>
      <c r="L48" s="22">
        <f>L49</f>
        <v>0</v>
      </c>
      <c r="M48" s="22">
        <f t="shared" ref="M48:R48" si="43">M49</f>
        <v>223</v>
      </c>
      <c r="N48" s="22">
        <f t="shared" si="43"/>
        <v>223</v>
      </c>
      <c r="O48" s="22">
        <f t="shared" si="43"/>
        <v>0</v>
      </c>
      <c r="P48" s="22">
        <f t="shared" si="43"/>
        <v>223</v>
      </c>
      <c r="Q48" s="22">
        <f t="shared" si="43"/>
        <v>0</v>
      </c>
      <c r="R48" s="66">
        <f t="shared" si="43"/>
        <v>223</v>
      </c>
      <c r="S48" s="66">
        <v>199.70480000000001</v>
      </c>
      <c r="T48" s="66">
        <f t="shared" si="0"/>
        <v>89.55372197309417</v>
      </c>
    </row>
    <row r="49" spans="1:20" ht="174.75" customHeight="1">
      <c r="A49" s="60" t="s">
        <v>42</v>
      </c>
      <c r="B49" s="58">
        <v>2021585305</v>
      </c>
      <c r="C49" s="60" t="s">
        <v>2</v>
      </c>
      <c r="D49" s="60" t="s">
        <v>145</v>
      </c>
      <c r="E49" s="59" t="s">
        <v>160</v>
      </c>
      <c r="F49" s="45"/>
      <c r="G49" s="18"/>
      <c r="H49" s="45"/>
      <c r="I49" s="18"/>
      <c r="J49" s="22"/>
      <c r="K49" s="22"/>
      <c r="L49" s="22"/>
      <c r="M49" s="22">
        <v>223</v>
      </c>
      <c r="N49" s="22">
        <f>L49+M49</f>
        <v>223</v>
      </c>
      <c r="O49" s="22"/>
      <c r="P49" s="22">
        <f>N49+O49</f>
        <v>223</v>
      </c>
      <c r="Q49" s="22"/>
      <c r="R49" s="66">
        <f>P49+Q49</f>
        <v>223</v>
      </c>
      <c r="S49" s="66">
        <v>199.70480000000001</v>
      </c>
      <c r="T49" s="66">
        <f t="shared" si="0"/>
        <v>89.55372197309417</v>
      </c>
    </row>
    <row r="50" spans="1:20" ht="46.8">
      <c r="A50" s="13" t="s">
        <v>0</v>
      </c>
      <c r="B50" s="13" t="s">
        <v>121</v>
      </c>
      <c r="C50" s="13" t="s">
        <v>2</v>
      </c>
      <c r="D50" s="13" t="s">
        <v>145</v>
      </c>
      <c r="E50" s="39" t="s">
        <v>92</v>
      </c>
      <c r="F50" s="47" t="e">
        <f>F51+F54+F58+F56+#REF!</f>
        <v>#REF!</v>
      </c>
      <c r="G50" s="47" t="e">
        <f>G51+G54+G58+G56+#REF!</f>
        <v>#REF!</v>
      </c>
      <c r="H50" s="47" t="e">
        <f>H51+H54+H58+H56+#REF!</f>
        <v>#REF!</v>
      </c>
      <c r="I50" s="47" t="e">
        <f>I51+I54+I58+I56+#REF!</f>
        <v>#REF!</v>
      </c>
      <c r="J50" s="51" t="e">
        <f>J51+J54+J58+J56+#REF!</f>
        <v>#REF!</v>
      </c>
      <c r="K50" s="51" t="e">
        <f>K51+K54+K58+K56+#REF!</f>
        <v>#REF!</v>
      </c>
      <c r="L50" s="51">
        <f t="shared" ref="L50:R50" si="44">L51+L54+L58+L56</f>
        <v>60702.402000000002</v>
      </c>
      <c r="M50" s="51">
        <f t="shared" si="44"/>
        <v>0</v>
      </c>
      <c r="N50" s="51">
        <f t="shared" si="44"/>
        <v>60702.402000000002</v>
      </c>
      <c r="O50" s="51">
        <f t="shared" si="44"/>
        <v>813.59800000000007</v>
      </c>
      <c r="P50" s="51">
        <f t="shared" si="44"/>
        <v>61516</v>
      </c>
      <c r="Q50" s="51">
        <f t="shared" si="44"/>
        <v>-2151.9</v>
      </c>
      <c r="R50" s="69">
        <f t="shared" si="44"/>
        <v>59364.099999999991</v>
      </c>
      <c r="S50" s="69">
        <f t="shared" ref="S50" si="45">S51+S54+S58+S56</f>
        <v>57368.436930000003</v>
      </c>
      <c r="T50" s="65">
        <f t="shared" si="0"/>
        <v>96.63826610695692</v>
      </c>
    </row>
    <row r="51" spans="1:20" ht="171.6">
      <c r="A51" s="13" t="s">
        <v>0</v>
      </c>
      <c r="B51" s="13" t="s">
        <v>96</v>
      </c>
      <c r="C51" s="13" t="s">
        <v>2</v>
      </c>
      <c r="D51" s="13" t="s">
        <v>145</v>
      </c>
      <c r="E51" s="14" t="s">
        <v>74</v>
      </c>
      <c r="F51" s="47">
        <f t="shared" ref="F51:K51" si="46">F53</f>
        <v>16179</v>
      </c>
      <c r="G51" s="9">
        <f t="shared" si="46"/>
        <v>0</v>
      </c>
      <c r="H51" s="47">
        <f t="shared" si="46"/>
        <v>16179</v>
      </c>
      <c r="I51" s="9">
        <f t="shared" si="46"/>
        <v>481.72199999999998</v>
      </c>
      <c r="J51" s="24">
        <f t="shared" si="46"/>
        <v>16660.722000000002</v>
      </c>
      <c r="K51" s="24">
        <f t="shared" si="46"/>
        <v>18114.913</v>
      </c>
      <c r="L51" s="24">
        <f>L53+L52</f>
        <v>34775.634999999995</v>
      </c>
      <c r="M51" s="24">
        <f t="shared" ref="M51:O51" si="47">M53</f>
        <v>0</v>
      </c>
      <c r="N51" s="24">
        <f>N53+N52</f>
        <v>34775.634999999995</v>
      </c>
      <c r="O51" s="24">
        <f t="shared" si="47"/>
        <v>0</v>
      </c>
      <c r="P51" s="24">
        <f>P53+P52</f>
        <v>34775.634999999995</v>
      </c>
      <c r="Q51" s="24">
        <f t="shared" ref="Q51" si="48">Q53</f>
        <v>0</v>
      </c>
      <c r="R51" s="69">
        <f>R53+R52</f>
        <v>34775.634999999995</v>
      </c>
      <c r="S51" s="69">
        <f>S53+S52</f>
        <v>32812.055</v>
      </c>
      <c r="T51" s="65">
        <f t="shared" si="0"/>
        <v>94.353575427163321</v>
      </c>
    </row>
    <row r="52" spans="1:20" ht="159" customHeight="1">
      <c r="A52" s="15" t="s">
        <v>42</v>
      </c>
      <c r="B52" s="15" t="s">
        <v>97</v>
      </c>
      <c r="C52" s="15" t="s">
        <v>2</v>
      </c>
      <c r="D52" s="15" t="s">
        <v>145</v>
      </c>
      <c r="E52" s="16" t="s">
        <v>58</v>
      </c>
      <c r="F52" s="47"/>
      <c r="G52" s="9"/>
      <c r="H52" s="47"/>
      <c r="I52" s="9"/>
      <c r="J52" s="24"/>
      <c r="K52" s="24"/>
      <c r="L52" s="56">
        <v>18139</v>
      </c>
      <c r="M52" s="24"/>
      <c r="N52" s="56">
        <v>18139</v>
      </c>
      <c r="O52" s="24"/>
      <c r="P52" s="56">
        <v>18139</v>
      </c>
      <c r="Q52" s="24"/>
      <c r="R52" s="70">
        <v>18139</v>
      </c>
      <c r="S52" s="66">
        <v>18139</v>
      </c>
      <c r="T52" s="66">
        <f t="shared" si="0"/>
        <v>100</v>
      </c>
    </row>
    <row r="53" spans="1:20" ht="157.5" customHeight="1">
      <c r="A53" s="15" t="s">
        <v>26</v>
      </c>
      <c r="B53" s="15" t="s">
        <v>97</v>
      </c>
      <c r="C53" s="15" t="s">
        <v>2</v>
      </c>
      <c r="D53" s="15" t="s">
        <v>145</v>
      </c>
      <c r="E53" s="16" t="s">
        <v>58</v>
      </c>
      <c r="F53" s="45">
        <v>16179</v>
      </c>
      <c r="G53" s="18"/>
      <c r="H53" s="45">
        <f>F53+G53</f>
        <v>16179</v>
      </c>
      <c r="I53" s="18">
        <v>481.72199999999998</v>
      </c>
      <c r="J53" s="22">
        <f>H53+I53</f>
        <v>16660.722000000002</v>
      </c>
      <c r="K53" s="22">
        <v>18114.913</v>
      </c>
      <c r="L53" s="22">
        <v>16636.634999999998</v>
      </c>
      <c r="M53" s="22"/>
      <c r="N53" s="22">
        <v>16636.634999999998</v>
      </c>
      <c r="O53" s="22"/>
      <c r="P53" s="22">
        <v>16636.634999999998</v>
      </c>
      <c r="Q53" s="22"/>
      <c r="R53" s="66">
        <v>16636.634999999998</v>
      </c>
      <c r="S53" s="66">
        <v>14673.055</v>
      </c>
      <c r="T53" s="66">
        <f t="shared" si="0"/>
        <v>88.19725262951313</v>
      </c>
    </row>
    <row r="54" spans="1:20" ht="109.2" hidden="1">
      <c r="A54" s="35" t="s">
        <v>0</v>
      </c>
      <c r="B54" s="13" t="s">
        <v>129</v>
      </c>
      <c r="C54" s="13" t="s">
        <v>2</v>
      </c>
      <c r="D54" s="13" t="s">
        <v>145</v>
      </c>
      <c r="E54" s="14" t="s">
        <v>128</v>
      </c>
      <c r="F54" s="48">
        <f t="shared" ref="F54" si="49">F55</f>
        <v>0</v>
      </c>
      <c r="G54" s="18"/>
      <c r="H54" s="48">
        <f>H55</f>
        <v>0</v>
      </c>
      <c r="I54" s="20">
        <f t="shared" ref="I54:R54" si="50">I55</f>
        <v>0</v>
      </c>
      <c r="J54" s="26">
        <f t="shared" si="50"/>
        <v>0</v>
      </c>
      <c r="K54" s="26">
        <f t="shared" si="50"/>
        <v>0</v>
      </c>
      <c r="L54" s="26">
        <f t="shared" si="50"/>
        <v>0</v>
      </c>
      <c r="M54" s="26">
        <f t="shared" si="50"/>
        <v>0</v>
      </c>
      <c r="N54" s="26">
        <f t="shared" si="50"/>
        <v>0</v>
      </c>
      <c r="O54" s="26">
        <f t="shared" si="50"/>
        <v>0</v>
      </c>
      <c r="P54" s="26">
        <f t="shared" si="50"/>
        <v>0</v>
      </c>
      <c r="Q54" s="26">
        <f t="shared" si="50"/>
        <v>0</v>
      </c>
      <c r="R54" s="65">
        <f t="shared" si="50"/>
        <v>0</v>
      </c>
      <c r="S54" s="66"/>
      <c r="T54" s="66" t="e">
        <f t="shared" si="0"/>
        <v>#DIV/0!</v>
      </c>
    </row>
    <row r="55" spans="1:20" ht="78" hidden="1">
      <c r="A55" s="36" t="s">
        <v>46</v>
      </c>
      <c r="B55" s="15" t="s">
        <v>127</v>
      </c>
      <c r="C55" s="15" t="s">
        <v>2</v>
      </c>
      <c r="D55" s="15" t="s">
        <v>145</v>
      </c>
      <c r="E55" s="16" t="s">
        <v>128</v>
      </c>
      <c r="F55" s="45"/>
      <c r="G55" s="18"/>
      <c r="H55" s="45"/>
      <c r="I55" s="18"/>
      <c r="J55" s="22">
        <f>H55+I55</f>
        <v>0</v>
      </c>
      <c r="K55" s="22"/>
      <c r="L55" s="22">
        <f>J55+K55</f>
        <v>0</v>
      </c>
      <c r="M55" s="22"/>
      <c r="N55" s="22">
        <f>L55+M55</f>
        <v>0</v>
      </c>
      <c r="O55" s="22"/>
      <c r="P55" s="22">
        <f>N55+O55</f>
        <v>0</v>
      </c>
      <c r="Q55" s="22"/>
      <c r="R55" s="66">
        <f>P55+Q55</f>
        <v>0</v>
      </c>
      <c r="S55" s="66"/>
      <c r="T55" s="66" t="e">
        <f t="shared" si="0"/>
        <v>#DIV/0!</v>
      </c>
    </row>
    <row r="56" spans="1:20" ht="31.2">
      <c r="A56" s="13" t="s">
        <v>0</v>
      </c>
      <c r="B56" s="13" t="s">
        <v>141</v>
      </c>
      <c r="C56" s="13" t="s">
        <v>2</v>
      </c>
      <c r="D56" s="13" t="s">
        <v>145</v>
      </c>
      <c r="E56" s="14" t="s">
        <v>142</v>
      </c>
      <c r="F56" s="48">
        <f t="shared" ref="F56:S56" si="51">F57</f>
        <v>0</v>
      </c>
      <c r="G56" s="48">
        <f t="shared" si="51"/>
        <v>16.3</v>
      </c>
      <c r="H56" s="48">
        <f t="shared" si="51"/>
        <v>16.3</v>
      </c>
      <c r="I56" s="48">
        <f t="shared" si="51"/>
        <v>0</v>
      </c>
      <c r="J56" s="52">
        <f t="shared" si="51"/>
        <v>16.3</v>
      </c>
      <c r="K56" s="52">
        <f t="shared" si="51"/>
        <v>0</v>
      </c>
      <c r="L56" s="52">
        <f t="shared" si="51"/>
        <v>16.3</v>
      </c>
      <c r="M56" s="52">
        <f t="shared" si="51"/>
        <v>0</v>
      </c>
      <c r="N56" s="52">
        <f t="shared" si="51"/>
        <v>16.3</v>
      </c>
      <c r="O56" s="52">
        <f t="shared" si="51"/>
        <v>0</v>
      </c>
      <c r="P56" s="52">
        <f t="shared" si="51"/>
        <v>16.3</v>
      </c>
      <c r="Q56" s="52">
        <f t="shared" si="51"/>
        <v>0</v>
      </c>
      <c r="R56" s="65">
        <f t="shared" si="51"/>
        <v>16.3</v>
      </c>
      <c r="S56" s="65">
        <f t="shared" si="51"/>
        <v>16.3</v>
      </c>
      <c r="T56" s="65">
        <f t="shared" si="0"/>
        <v>100</v>
      </c>
    </row>
    <row r="57" spans="1:20" ht="46.8">
      <c r="A57" s="15" t="s">
        <v>46</v>
      </c>
      <c r="B57" s="15" t="s">
        <v>143</v>
      </c>
      <c r="C57" s="15" t="s">
        <v>2</v>
      </c>
      <c r="D57" s="15" t="s">
        <v>145</v>
      </c>
      <c r="E57" s="16" t="s">
        <v>144</v>
      </c>
      <c r="F57" s="45"/>
      <c r="G57" s="18">
        <v>16.3</v>
      </c>
      <c r="H57" s="45">
        <f>F57+G57</f>
        <v>16.3</v>
      </c>
      <c r="I57" s="18"/>
      <c r="J57" s="22">
        <f>H57+I57</f>
        <v>16.3</v>
      </c>
      <c r="K57" s="22"/>
      <c r="L57" s="22">
        <f>J57+K57</f>
        <v>16.3</v>
      </c>
      <c r="M57" s="22"/>
      <c r="N57" s="22">
        <f>L57+M57</f>
        <v>16.3</v>
      </c>
      <c r="O57" s="22"/>
      <c r="P57" s="22">
        <f>N57+O57</f>
        <v>16.3</v>
      </c>
      <c r="Q57" s="22"/>
      <c r="R57" s="66">
        <f>P57+Q57</f>
        <v>16.3</v>
      </c>
      <c r="S57" s="66">
        <v>16.3</v>
      </c>
      <c r="T57" s="66">
        <f t="shared" si="0"/>
        <v>100</v>
      </c>
    </row>
    <row r="58" spans="1:20" ht="15.6">
      <c r="A58" s="13" t="s">
        <v>0</v>
      </c>
      <c r="B58" s="13" t="s">
        <v>98</v>
      </c>
      <c r="C58" s="13" t="s">
        <v>2</v>
      </c>
      <c r="D58" s="13" t="s">
        <v>145</v>
      </c>
      <c r="E58" s="11" t="s">
        <v>45</v>
      </c>
      <c r="F58" s="47">
        <f>F59+F60+F61+F62</f>
        <v>24914.741999999998</v>
      </c>
      <c r="G58" s="47">
        <f t="shared" ref="G58:J58" si="52">G59+G60+G61+G62</f>
        <v>1065.9000000000001</v>
      </c>
      <c r="H58" s="47">
        <f t="shared" si="52"/>
        <v>25980.642</v>
      </c>
      <c r="I58" s="47">
        <f t="shared" si="52"/>
        <v>-69.7</v>
      </c>
      <c r="J58" s="51">
        <f t="shared" si="52"/>
        <v>25910.942000000003</v>
      </c>
      <c r="K58" s="51">
        <f t="shared" ref="K58:L58" si="53">K59+K60+K61+K62</f>
        <v>-0.47499999999999998</v>
      </c>
      <c r="L58" s="51">
        <f t="shared" si="53"/>
        <v>25910.467000000001</v>
      </c>
      <c r="M58" s="51">
        <f t="shared" ref="M58:N58" si="54">M59+M60+M61+M62</f>
        <v>0</v>
      </c>
      <c r="N58" s="51">
        <f t="shared" si="54"/>
        <v>25910.467000000001</v>
      </c>
      <c r="O58" s="51">
        <f t="shared" ref="O58:P58" si="55">O59+O60+O61+O62</f>
        <v>813.59800000000007</v>
      </c>
      <c r="P58" s="51">
        <f t="shared" si="55"/>
        <v>26724.064999999999</v>
      </c>
      <c r="Q58" s="51">
        <f t="shared" ref="Q58:S58" si="56">Q59+Q60+Q61+Q62</f>
        <v>-2151.9</v>
      </c>
      <c r="R58" s="69">
        <f t="shared" si="56"/>
        <v>24572.164999999997</v>
      </c>
      <c r="S58" s="69">
        <f t="shared" si="56"/>
        <v>24540.08193</v>
      </c>
      <c r="T58" s="65">
        <f t="shared" si="0"/>
        <v>99.86943327948515</v>
      </c>
    </row>
    <row r="59" spans="1:20" ht="31.2">
      <c r="A59" s="15" t="s">
        <v>34</v>
      </c>
      <c r="B59" s="15" t="s">
        <v>99</v>
      </c>
      <c r="C59" s="15" t="s">
        <v>2</v>
      </c>
      <c r="D59" s="15" t="s">
        <v>145</v>
      </c>
      <c r="E59" s="12" t="s">
        <v>47</v>
      </c>
      <c r="F59" s="45">
        <v>130.5</v>
      </c>
      <c r="G59" s="18"/>
      <c r="H59" s="45">
        <f>F59+G59</f>
        <v>130.5</v>
      </c>
      <c r="I59" s="18"/>
      <c r="J59" s="22">
        <f>H59+I59</f>
        <v>130.5</v>
      </c>
      <c r="K59" s="22"/>
      <c r="L59" s="22">
        <f>J59+K59</f>
        <v>130.5</v>
      </c>
      <c r="M59" s="22"/>
      <c r="N59" s="22">
        <f>L59+M59</f>
        <v>130.5</v>
      </c>
      <c r="O59" s="22"/>
      <c r="P59" s="22">
        <f>N59+O59</f>
        <v>130.5</v>
      </c>
      <c r="Q59" s="22">
        <v>-130.5</v>
      </c>
      <c r="R59" s="66">
        <f>P59+Q59</f>
        <v>0</v>
      </c>
      <c r="S59" s="66"/>
      <c r="T59" s="66" t="e">
        <f t="shared" si="0"/>
        <v>#DIV/0!</v>
      </c>
    </row>
    <row r="60" spans="1:20" ht="31.2">
      <c r="A60" s="15" t="s">
        <v>46</v>
      </c>
      <c r="B60" s="15" t="s">
        <v>99</v>
      </c>
      <c r="C60" s="15" t="s">
        <v>2</v>
      </c>
      <c r="D60" s="15" t="s">
        <v>145</v>
      </c>
      <c r="E60" s="12" t="s">
        <v>47</v>
      </c>
      <c r="F60" s="45">
        <v>2455.598</v>
      </c>
      <c r="G60" s="18"/>
      <c r="H60" s="45">
        <f t="shared" ref="H60:H62" si="57">F60+G60</f>
        <v>2455.598</v>
      </c>
      <c r="I60" s="18"/>
      <c r="J60" s="22">
        <f t="shared" ref="J60:J62" si="58">H60+I60</f>
        <v>2455.598</v>
      </c>
      <c r="K60" s="22"/>
      <c r="L60" s="22">
        <f t="shared" ref="L60:L62" si="59">J60+K60</f>
        <v>2455.598</v>
      </c>
      <c r="M60" s="22"/>
      <c r="N60" s="22">
        <f t="shared" ref="N60:N62" si="60">L60+M60</f>
        <v>2455.598</v>
      </c>
      <c r="O60" s="22">
        <v>-137.934</v>
      </c>
      <c r="P60" s="22">
        <f t="shared" ref="P60:P62" si="61">N60+O60</f>
        <v>2317.6639999999998</v>
      </c>
      <c r="Q60" s="22"/>
      <c r="R60" s="66">
        <f t="shared" ref="R60:R62" si="62">P60+Q60</f>
        <v>2317.6639999999998</v>
      </c>
      <c r="S60" s="66">
        <v>2317.6632100000002</v>
      </c>
      <c r="T60" s="66">
        <f t="shared" si="0"/>
        <v>99.999965913954753</v>
      </c>
    </row>
    <row r="61" spans="1:20" ht="31.2">
      <c r="A61" s="15" t="s">
        <v>42</v>
      </c>
      <c r="B61" s="15" t="s">
        <v>99</v>
      </c>
      <c r="C61" s="15" t="s">
        <v>2</v>
      </c>
      <c r="D61" s="15" t="s">
        <v>145</v>
      </c>
      <c r="E61" s="12" t="s">
        <v>47</v>
      </c>
      <c r="F61" s="45">
        <v>22298.644</v>
      </c>
      <c r="G61" s="18">
        <v>1071.4000000000001</v>
      </c>
      <c r="H61" s="45">
        <f t="shared" si="57"/>
        <v>23370.044000000002</v>
      </c>
      <c r="I61" s="18">
        <v>-70.7</v>
      </c>
      <c r="J61" s="22">
        <f t="shared" si="58"/>
        <v>23299.344000000001</v>
      </c>
      <c r="K61" s="22">
        <v>-0.22</v>
      </c>
      <c r="L61" s="22">
        <f t="shared" si="59"/>
        <v>23299.124</v>
      </c>
      <c r="M61" s="22"/>
      <c r="N61" s="22">
        <f t="shared" si="60"/>
        <v>23299.124</v>
      </c>
      <c r="O61" s="22">
        <v>951.53200000000004</v>
      </c>
      <c r="P61" s="22">
        <f t="shared" si="61"/>
        <v>24250.655999999999</v>
      </c>
      <c r="Q61" s="22">
        <v>-2021.4</v>
      </c>
      <c r="R61" s="66">
        <f t="shared" si="62"/>
        <v>22229.255999999998</v>
      </c>
      <c r="S61" s="66">
        <v>22197.668720000001</v>
      </c>
      <c r="T61" s="66">
        <f t="shared" si="0"/>
        <v>99.857902216790364</v>
      </c>
    </row>
    <row r="62" spans="1:20" ht="31.2">
      <c r="A62" s="15" t="s">
        <v>26</v>
      </c>
      <c r="B62" s="15" t="s">
        <v>99</v>
      </c>
      <c r="C62" s="15" t="s">
        <v>2</v>
      </c>
      <c r="D62" s="15" t="s">
        <v>145</v>
      </c>
      <c r="E62" s="12" t="s">
        <v>47</v>
      </c>
      <c r="F62" s="45">
        <v>30</v>
      </c>
      <c r="G62" s="18">
        <v>-5.5</v>
      </c>
      <c r="H62" s="45">
        <f t="shared" si="57"/>
        <v>24.5</v>
      </c>
      <c r="I62" s="18">
        <v>1</v>
      </c>
      <c r="J62" s="22">
        <f t="shared" si="58"/>
        <v>25.5</v>
      </c>
      <c r="K62" s="22">
        <v>-0.255</v>
      </c>
      <c r="L62" s="22">
        <f t="shared" si="59"/>
        <v>25.245000000000001</v>
      </c>
      <c r="M62" s="22"/>
      <c r="N62" s="22">
        <f t="shared" si="60"/>
        <v>25.245000000000001</v>
      </c>
      <c r="O62" s="22"/>
      <c r="P62" s="22">
        <f t="shared" si="61"/>
        <v>25.245000000000001</v>
      </c>
      <c r="Q62" s="22"/>
      <c r="R62" s="66">
        <f t="shared" si="62"/>
        <v>25.245000000000001</v>
      </c>
      <c r="S62" s="66">
        <v>24.75</v>
      </c>
      <c r="T62" s="66">
        <f t="shared" si="0"/>
        <v>98.039215686274503</v>
      </c>
    </row>
    <row r="63" spans="1:20" ht="31.2">
      <c r="A63" s="13" t="s">
        <v>0</v>
      </c>
      <c r="B63" s="13" t="s">
        <v>101</v>
      </c>
      <c r="C63" s="13" t="s">
        <v>2</v>
      </c>
      <c r="D63" s="13" t="s">
        <v>0</v>
      </c>
      <c r="E63" s="11" t="s">
        <v>100</v>
      </c>
      <c r="F63" s="47" t="e">
        <f>F64+F69+F71+F73+F75+F77+#REF!+#REF!+F81+#REF!+#REF!</f>
        <v>#REF!</v>
      </c>
      <c r="G63" s="47" t="e">
        <f>G64+G69+G71+G73+G75+G77+#REF!+#REF!+G81+#REF!+#REF!</f>
        <v>#REF!</v>
      </c>
      <c r="H63" s="47" t="e">
        <f>H64+H69+H71+H73+H75+H77+#REF!+#REF!+H81+#REF!+#REF!+H79</f>
        <v>#REF!</v>
      </c>
      <c r="I63" s="47" t="e">
        <f>I64+I69+I71+I73+I75+I77+#REF!+#REF!+I81+#REF!+#REF!+I79</f>
        <v>#REF!</v>
      </c>
      <c r="J63" s="51">
        <f>J64+J69+J71+J73+J75+J77+J81+J79</f>
        <v>17044.000000000004</v>
      </c>
      <c r="K63" s="51">
        <f t="shared" ref="K63:L63" si="63">K64+K69+K71+K73+K75+K77+K81+K79</f>
        <v>-31.2</v>
      </c>
      <c r="L63" s="51">
        <f t="shared" si="63"/>
        <v>17012.800000000003</v>
      </c>
      <c r="M63" s="51">
        <f t="shared" ref="M63:N63" si="64">M64+M69+M71+M73+M75+M77+M81+M79</f>
        <v>0</v>
      </c>
      <c r="N63" s="51">
        <f t="shared" si="64"/>
        <v>17012.800000000003</v>
      </c>
      <c r="O63" s="51">
        <f t="shared" ref="O63:P63" si="65">O64+O69+O71+O73+O75+O77+O81+O79</f>
        <v>-1276.4850000000001</v>
      </c>
      <c r="P63" s="51">
        <f t="shared" si="65"/>
        <v>15736.315000000001</v>
      </c>
      <c r="Q63" s="51">
        <f t="shared" ref="Q63:R63" si="66">Q64+Q69+Q71+Q73+Q75+Q77+Q81+Q79</f>
        <v>-602.51499999999999</v>
      </c>
      <c r="R63" s="69">
        <f t="shared" si="66"/>
        <v>15133.8</v>
      </c>
      <c r="S63" s="69">
        <f t="shared" ref="S63" si="67">S64+S69+S71+S73+S75+S77+S81+S79</f>
        <v>15057.685030000001</v>
      </c>
      <c r="T63" s="65">
        <f t="shared" si="0"/>
        <v>99.497053152545973</v>
      </c>
    </row>
    <row r="64" spans="1:20" ht="62.4">
      <c r="A64" s="13" t="s">
        <v>0</v>
      </c>
      <c r="B64" s="13" t="s">
        <v>108</v>
      </c>
      <c r="C64" s="13" t="s">
        <v>2</v>
      </c>
      <c r="D64" s="13" t="s">
        <v>145</v>
      </c>
      <c r="E64" s="41" t="s">
        <v>50</v>
      </c>
      <c r="F64" s="47">
        <f t="shared" ref="F64:J64" si="68">F65+F66+F67+F68</f>
        <v>4494.8999999999996</v>
      </c>
      <c r="G64" s="9">
        <f t="shared" si="68"/>
        <v>0</v>
      </c>
      <c r="H64" s="47">
        <f t="shared" si="68"/>
        <v>4494.8999999999996</v>
      </c>
      <c r="I64" s="9">
        <f t="shared" si="68"/>
        <v>0</v>
      </c>
      <c r="J64" s="24">
        <f t="shared" si="68"/>
        <v>4494.8999999999996</v>
      </c>
      <c r="K64" s="24">
        <f t="shared" ref="K64:L64" si="69">K65+K66+K67+K68</f>
        <v>0</v>
      </c>
      <c r="L64" s="24">
        <f t="shared" si="69"/>
        <v>4494.8999999999996</v>
      </c>
      <c r="M64" s="24">
        <f t="shared" ref="M64:N64" si="70">M65+M66+M67+M68</f>
        <v>0</v>
      </c>
      <c r="N64" s="24">
        <f t="shared" si="70"/>
        <v>4494.8999999999996</v>
      </c>
      <c r="O64" s="24">
        <f t="shared" ref="O64:P64" si="71">O65+O66+O67+O68</f>
        <v>47.7</v>
      </c>
      <c r="P64" s="24">
        <f t="shared" si="71"/>
        <v>4542.6000000000004</v>
      </c>
      <c r="Q64" s="24">
        <f t="shared" ref="Q64:R64" si="72">Q65+Q66+Q67+Q68</f>
        <v>-444.9</v>
      </c>
      <c r="R64" s="69">
        <f t="shared" si="72"/>
        <v>4097.7</v>
      </c>
      <c r="S64" s="69">
        <f t="shared" ref="S64" si="73">S65+S66+S67+S68</f>
        <v>4097.7</v>
      </c>
      <c r="T64" s="65">
        <f t="shared" si="0"/>
        <v>100</v>
      </c>
    </row>
    <row r="65" spans="1:21" ht="66.75" customHeight="1">
      <c r="A65" s="15" t="s">
        <v>34</v>
      </c>
      <c r="B65" s="15" t="s">
        <v>109</v>
      </c>
      <c r="C65" s="15" t="s">
        <v>2</v>
      </c>
      <c r="D65" s="15" t="s">
        <v>145</v>
      </c>
      <c r="E65" s="12" t="s">
        <v>51</v>
      </c>
      <c r="F65" s="45">
        <v>1277</v>
      </c>
      <c r="G65" s="18"/>
      <c r="H65" s="45">
        <f>F65+G65</f>
        <v>1277</v>
      </c>
      <c r="I65" s="18"/>
      <c r="J65" s="22">
        <f>H65+I65</f>
        <v>1277</v>
      </c>
      <c r="K65" s="22"/>
      <c r="L65" s="22">
        <f>J65+K65</f>
        <v>1277</v>
      </c>
      <c r="M65" s="22"/>
      <c r="N65" s="22">
        <f>L65+M65</f>
        <v>1277</v>
      </c>
      <c r="O65" s="22"/>
      <c r="P65" s="22">
        <f>N65+O65</f>
        <v>1277</v>
      </c>
      <c r="Q65" s="22">
        <v>-33.799999999999997</v>
      </c>
      <c r="R65" s="66">
        <f>P65+Q65</f>
        <v>1243.2</v>
      </c>
      <c r="S65" s="66">
        <v>1243.2</v>
      </c>
      <c r="T65" s="66">
        <f t="shared" si="0"/>
        <v>100</v>
      </c>
    </row>
    <row r="66" spans="1:21" ht="60.75" customHeight="1">
      <c r="A66" s="15" t="s">
        <v>46</v>
      </c>
      <c r="B66" s="15" t="s">
        <v>109</v>
      </c>
      <c r="C66" s="15" t="s">
        <v>2</v>
      </c>
      <c r="D66" s="15" t="s">
        <v>145</v>
      </c>
      <c r="E66" s="12" t="s">
        <v>51</v>
      </c>
      <c r="F66" s="45">
        <v>334</v>
      </c>
      <c r="G66" s="18"/>
      <c r="H66" s="45">
        <f t="shared" ref="H66:H68" si="74">F66+G66</f>
        <v>334</v>
      </c>
      <c r="I66" s="18"/>
      <c r="J66" s="22">
        <f t="shared" ref="J66:J68" si="75">H66+I66</f>
        <v>334</v>
      </c>
      <c r="K66" s="22"/>
      <c r="L66" s="22">
        <f t="shared" ref="L66:L68" si="76">J66+K66</f>
        <v>334</v>
      </c>
      <c r="M66" s="22"/>
      <c r="N66" s="22">
        <f t="shared" ref="N66:N68" si="77">L66+M66</f>
        <v>334</v>
      </c>
      <c r="O66" s="22">
        <v>47.7</v>
      </c>
      <c r="P66" s="22">
        <f t="shared" ref="P66:P68" si="78">N66+O66</f>
        <v>381.7</v>
      </c>
      <c r="Q66" s="22">
        <v>-12</v>
      </c>
      <c r="R66" s="66">
        <f t="shared" ref="R66:R68" si="79">P66+Q66</f>
        <v>369.7</v>
      </c>
      <c r="S66" s="66">
        <v>369.7</v>
      </c>
      <c r="T66" s="66">
        <f t="shared" si="0"/>
        <v>100</v>
      </c>
    </row>
    <row r="67" spans="1:21" ht="60.75" customHeight="1">
      <c r="A67" s="15" t="s">
        <v>42</v>
      </c>
      <c r="B67" s="15" t="s">
        <v>109</v>
      </c>
      <c r="C67" s="15" t="s">
        <v>2</v>
      </c>
      <c r="D67" s="15" t="s">
        <v>145</v>
      </c>
      <c r="E67" s="12" t="s">
        <v>51</v>
      </c>
      <c r="F67" s="45">
        <v>1119.5999999999999</v>
      </c>
      <c r="G67" s="18"/>
      <c r="H67" s="45">
        <f t="shared" si="74"/>
        <v>1119.5999999999999</v>
      </c>
      <c r="I67" s="18"/>
      <c r="J67" s="22">
        <f t="shared" si="75"/>
        <v>1119.5999999999999</v>
      </c>
      <c r="K67" s="22"/>
      <c r="L67" s="22">
        <f t="shared" si="76"/>
        <v>1119.5999999999999</v>
      </c>
      <c r="M67" s="22"/>
      <c r="N67" s="22">
        <f t="shared" si="77"/>
        <v>1119.5999999999999</v>
      </c>
      <c r="O67" s="22"/>
      <c r="P67" s="22">
        <f t="shared" si="78"/>
        <v>1119.5999999999999</v>
      </c>
      <c r="Q67" s="22">
        <v>-0.3</v>
      </c>
      <c r="R67" s="66">
        <f t="shared" si="79"/>
        <v>1119.3</v>
      </c>
      <c r="S67" s="66">
        <v>1119.3</v>
      </c>
      <c r="T67" s="66">
        <f t="shared" si="0"/>
        <v>100</v>
      </c>
    </row>
    <row r="68" spans="1:21" ht="62.25" customHeight="1">
      <c r="A68" s="15" t="s">
        <v>26</v>
      </c>
      <c r="B68" s="15" t="s">
        <v>109</v>
      </c>
      <c r="C68" s="15" t="s">
        <v>2</v>
      </c>
      <c r="D68" s="15" t="s">
        <v>145</v>
      </c>
      <c r="E68" s="12" t="s">
        <v>51</v>
      </c>
      <c r="F68" s="45">
        <v>1764.3</v>
      </c>
      <c r="G68" s="18"/>
      <c r="H68" s="45">
        <f t="shared" si="74"/>
        <v>1764.3</v>
      </c>
      <c r="I68" s="18"/>
      <c r="J68" s="22">
        <f t="shared" si="75"/>
        <v>1764.3</v>
      </c>
      <c r="K68" s="22"/>
      <c r="L68" s="22">
        <f t="shared" si="76"/>
        <v>1764.3</v>
      </c>
      <c r="M68" s="22"/>
      <c r="N68" s="22">
        <f t="shared" si="77"/>
        <v>1764.3</v>
      </c>
      <c r="O68" s="22"/>
      <c r="P68" s="22">
        <f t="shared" si="78"/>
        <v>1764.3</v>
      </c>
      <c r="Q68" s="22">
        <v>-398.8</v>
      </c>
      <c r="R68" s="66">
        <f t="shared" si="79"/>
        <v>1365.5</v>
      </c>
      <c r="S68" s="66">
        <v>1365.5</v>
      </c>
      <c r="T68" s="66">
        <f t="shared" si="0"/>
        <v>100</v>
      </c>
      <c r="U68">
        <v>-76.8</v>
      </c>
    </row>
    <row r="69" spans="1:21" ht="93.6">
      <c r="A69" s="13" t="s">
        <v>0</v>
      </c>
      <c r="B69" s="13" t="s">
        <v>110</v>
      </c>
      <c r="C69" s="13" t="s">
        <v>2</v>
      </c>
      <c r="D69" s="13" t="s">
        <v>145</v>
      </c>
      <c r="E69" s="41" t="s">
        <v>88</v>
      </c>
      <c r="F69" s="47">
        <f t="shared" ref="F69:S69" si="80">F70</f>
        <v>3263</v>
      </c>
      <c r="G69" s="9">
        <f t="shared" si="80"/>
        <v>0</v>
      </c>
      <c r="H69" s="47">
        <f t="shared" si="80"/>
        <v>3263</v>
      </c>
      <c r="I69" s="9">
        <f t="shared" si="80"/>
        <v>0</v>
      </c>
      <c r="J69" s="24">
        <f t="shared" si="80"/>
        <v>3263</v>
      </c>
      <c r="K69" s="24">
        <f t="shared" si="80"/>
        <v>0</v>
      </c>
      <c r="L69" s="24">
        <f t="shared" si="80"/>
        <v>3263</v>
      </c>
      <c r="M69" s="24">
        <f t="shared" si="80"/>
        <v>0</v>
      </c>
      <c r="N69" s="24">
        <f t="shared" si="80"/>
        <v>3263</v>
      </c>
      <c r="O69" s="24">
        <f t="shared" si="80"/>
        <v>-50</v>
      </c>
      <c r="P69" s="24">
        <f t="shared" si="80"/>
        <v>3213</v>
      </c>
      <c r="Q69" s="24">
        <f t="shared" si="80"/>
        <v>-28.4</v>
      </c>
      <c r="R69" s="69">
        <f t="shared" si="80"/>
        <v>3184.6</v>
      </c>
      <c r="S69" s="69">
        <f t="shared" si="80"/>
        <v>3184.49757</v>
      </c>
      <c r="T69" s="65">
        <f t="shared" si="0"/>
        <v>99.996783583495571</v>
      </c>
    </row>
    <row r="70" spans="1:21" ht="81.75" customHeight="1">
      <c r="A70" s="15" t="s">
        <v>34</v>
      </c>
      <c r="B70" s="15" t="s">
        <v>111</v>
      </c>
      <c r="C70" s="15" t="s">
        <v>2</v>
      </c>
      <c r="D70" s="15" t="s">
        <v>145</v>
      </c>
      <c r="E70" s="12" t="s">
        <v>89</v>
      </c>
      <c r="F70" s="45">
        <v>3263</v>
      </c>
      <c r="G70" s="18"/>
      <c r="H70" s="45">
        <f>F70+G70</f>
        <v>3263</v>
      </c>
      <c r="I70" s="18"/>
      <c r="J70" s="22">
        <f>H70+I70</f>
        <v>3263</v>
      </c>
      <c r="K70" s="22"/>
      <c r="L70" s="22">
        <f>J70+K70</f>
        <v>3263</v>
      </c>
      <c r="M70" s="22"/>
      <c r="N70" s="22">
        <f>L70+M70</f>
        <v>3263</v>
      </c>
      <c r="O70" s="22">
        <v>-50</v>
      </c>
      <c r="P70" s="22">
        <f>N70+O70</f>
        <v>3213</v>
      </c>
      <c r="Q70" s="22">
        <v>-28.4</v>
      </c>
      <c r="R70" s="66">
        <f>P70+Q70</f>
        <v>3184.6</v>
      </c>
      <c r="S70" s="66">
        <v>3184.49757</v>
      </c>
      <c r="T70" s="66">
        <f t="shared" si="0"/>
        <v>99.996783583495571</v>
      </c>
    </row>
    <row r="71" spans="1:21" ht="140.4">
      <c r="A71" s="13" t="s">
        <v>0</v>
      </c>
      <c r="B71" s="13" t="s">
        <v>112</v>
      </c>
      <c r="C71" s="13" t="s">
        <v>2</v>
      </c>
      <c r="D71" s="13" t="s">
        <v>145</v>
      </c>
      <c r="E71" s="11" t="s">
        <v>90</v>
      </c>
      <c r="F71" s="47">
        <f t="shared" ref="F71:S71" si="81">F72</f>
        <v>442.6</v>
      </c>
      <c r="G71" s="9">
        <f t="shared" si="81"/>
        <v>0</v>
      </c>
      <c r="H71" s="47">
        <f t="shared" si="81"/>
        <v>442.6</v>
      </c>
      <c r="I71" s="9">
        <f t="shared" si="81"/>
        <v>0</v>
      </c>
      <c r="J71" s="24">
        <f t="shared" si="81"/>
        <v>442.6</v>
      </c>
      <c r="K71" s="24">
        <f t="shared" si="81"/>
        <v>0</v>
      </c>
      <c r="L71" s="24">
        <f t="shared" si="81"/>
        <v>442.6</v>
      </c>
      <c r="M71" s="24">
        <f t="shared" si="81"/>
        <v>0</v>
      </c>
      <c r="N71" s="24">
        <f t="shared" si="81"/>
        <v>442.6</v>
      </c>
      <c r="O71" s="24">
        <f t="shared" si="81"/>
        <v>-150</v>
      </c>
      <c r="P71" s="24">
        <f t="shared" si="81"/>
        <v>292.60000000000002</v>
      </c>
      <c r="Q71" s="24">
        <f t="shared" si="81"/>
        <v>-10.5</v>
      </c>
      <c r="R71" s="69">
        <f t="shared" si="81"/>
        <v>282.10000000000002</v>
      </c>
      <c r="S71" s="69">
        <f t="shared" si="81"/>
        <v>210.28746000000001</v>
      </c>
      <c r="T71" s="65">
        <f t="shared" si="0"/>
        <v>74.543587380361572</v>
      </c>
    </row>
    <row r="72" spans="1:21" ht="126" customHeight="1">
      <c r="A72" s="15" t="s">
        <v>34</v>
      </c>
      <c r="B72" s="15" t="s">
        <v>113</v>
      </c>
      <c r="C72" s="15" t="s">
        <v>2</v>
      </c>
      <c r="D72" s="15" t="s">
        <v>145</v>
      </c>
      <c r="E72" s="12" t="s">
        <v>180</v>
      </c>
      <c r="F72" s="45">
        <v>442.6</v>
      </c>
      <c r="G72" s="18"/>
      <c r="H72" s="45">
        <f>F72+G72</f>
        <v>442.6</v>
      </c>
      <c r="I72" s="18"/>
      <c r="J72" s="22">
        <f>H72+I72</f>
        <v>442.6</v>
      </c>
      <c r="K72" s="22"/>
      <c r="L72" s="22">
        <f>J72+K72</f>
        <v>442.6</v>
      </c>
      <c r="M72" s="22"/>
      <c r="N72" s="22">
        <f>L72+M72</f>
        <v>442.6</v>
      </c>
      <c r="O72" s="22">
        <v>-150</v>
      </c>
      <c r="P72" s="22">
        <f>N72+O72</f>
        <v>292.60000000000002</v>
      </c>
      <c r="Q72" s="22">
        <v>-10.5</v>
      </c>
      <c r="R72" s="66">
        <f>P72+Q72</f>
        <v>282.10000000000002</v>
      </c>
      <c r="S72" s="66">
        <v>210.28746000000001</v>
      </c>
      <c r="T72" s="66">
        <f t="shared" si="0"/>
        <v>74.543587380361572</v>
      </c>
    </row>
    <row r="73" spans="1:21" ht="140.4" hidden="1">
      <c r="A73" s="13" t="s">
        <v>0</v>
      </c>
      <c r="B73" s="13" t="s">
        <v>114</v>
      </c>
      <c r="C73" s="13" t="s">
        <v>2</v>
      </c>
      <c r="D73" s="13" t="s">
        <v>145</v>
      </c>
      <c r="E73" s="11" t="s">
        <v>86</v>
      </c>
      <c r="F73" s="47">
        <f t="shared" ref="F73:S73" si="82">F74</f>
        <v>627.1</v>
      </c>
      <c r="G73" s="9">
        <f t="shared" si="82"/>
        <v>0</v>
      </c>
      <c r="H73" s="47">
        <f t="shared" si="82"/>
        <v>627.1</v>
      </c>
      <c r="I73" s="9">
        <f t="shared" si="82"/>
        <v>0</v>
      </c>
      <c r="J73" s="24">
        <f t="shared" si="82"/>
        <v>627.1</v>
      </c>
      <c r="K73" s="24">
        <f t="shared" si="82"/>
        <v>0</v>
      </c>
      <c r="L73" s="24">
        <f t="shared" si="82"/>
        <v>627.1</v>
      </c>
      <c r="M73" s="24">
        <f t="shared" si="82"/>
        <v>0</v>
      </c>
      <c r="N73" s="24">
        <f t="shared" si="82"/>
        <v>627.1</v>
      </c>
      <c r="O73" s="24">
        <f t="shared" si="82"/>
        <v>-627.1</v>
      </c>
      <c r="P73" s="24">
        <f t="shared" si="82"/>
        <v>0</v>
      </c>
      <c r="Q73" s="24">
        <f t="shared" si="82"/>
        <v>0</v>
      </c>
      <c r="R73" s="69">
        <f t="shared" si="82"/>
        <v>0</v>
      </c>
      <c r="S73" s="69">
        <f t="shared" si="82"/>
        <v>0</v>
      </c>
      <c r="T73" s="65" t="e">
        <f t="shared" si="0"/>
        <v>#DIV/0!</v>
      </c>
    </row>
    <row r="74" spans="1:21" ht="124.8" hidden="1">
      <c r="A74" s="15" t="s">
        <v>26</v>
      </c>
      <c r="B74" s="15" t="s">
        <v>115</v>
      </c>
      <c r="C74" s="15" t="s">
        <v>2</v>
      </c>
      <c r="D74" s="15" t="s">
        <v>145</v>
      </c>
      <c r="E74" s="12" t="s">
        <v>87</v>
      </c>
      <c r="F74" s="45">
        <v>627.1</v>
      </c>
      <c r="G74" s="18"/>
      <c r="H74" s="45">
        <f>F74+G74</f>
        <v>627.1</v>
      </c>
      <c r="I74" s="18"/>
      <c r="J74" s="22">
        <f>H74+I74</f>
        <v>627.1</v>
      </c>
      <c r="K74" s="22"/>
      <c r="L74" s="22">
        <f>J74+K74</f>
        <v>627.1</v>
      </c>
      <c r="M74" s="22"/>
      <c r="N74" s="22">
        <f>L74+M74</f>
        <v>627.1</v>
      </c>
      <c r="O74" s="22">
        <v>-627.1</v>
      </c>
      <c r="P74" s="22">
        <f>N74+O74</f>
        <v>0</v>
      </c>
      <c r="Q74" s="22"/>
      <c r="R74" s="66">
        <f>P74+Q74</f>
        <v>0</v>
      </c>
      <c r="S74" s="66"/>
      <c r="T74" s="66" t="e">
        <f t="shared" si="0"/>
        <v>#DIV/0!</v>
      </c>
    </row>
    <row r="75" spans="1:21" ht="78" hidden="1">
      <c r="A75" s="35" t="s">
        <v>0</v>
      </c>
      <c r="B75" s="35" t="s">
        <v>106</v>
      </c>
      <c r="C75" s="35" t="s">
        <v>2</v>
      </c>
      <c r="D75" s="35" t="s">
        <v>145</v>
      </c>
      <c r="E75" s="11" t="s">
        <v>48</v>
      </c>
      <c r="F75" s="43">
        <f t="shared" ref="F75:R75" si="83">F76</f>
        <v>533</v>
      </c>
      <c r="G75" s="6">
        <f t="shared" si="83"/>
        <v>0</v>
      </c>
      <c r="H75" s="43">
        <f t="shared" si="83"/>
        <v>533</v>
      </c>
      <c r="I75" s="6">
        <f t="shared" si="83"/>
        <v>-533</v>
      </c>
      <c r="J75" s="21">
        <f t="shared" si="83"/>
        <v>0</v>
      </c>
      <c r="K75" s="21">
        <f t="shared" si="83"/>
        <v>0</v>
      </c>
      <c r="L75" s="21">
        <f t="shared" si="83"/>
        <v>0</v>
      </c>
      <c r="M75" s="21">
        <f t="shared" si="83"/>
        <v>0</v>
      </c>
      <c r="N75" s="21">
        <f t="shared" si="83"/>
        <v>0</v>
      </c>
      <c r="O75" s="21">
        <f t="shared" si="83"/>
        <v>0</v>
      </c>
      <c r="P75" s="21">
        <f t="shared" si="83"/>
        <v>0</v>
      </c>
      <c r="Q75" s="21">
        <f t="shared" si="83"/>
        <v>0</v>
      </c>
      <c r="R75" s="64">
        <f t="shared" si="83"/>
        <v>0</v>
      </c>
      <c r="S75" s="66"/>
      <c r="T75" s="66" t="e">
        <f t="shared" ref="T75:T97" si="84">S75/R75*100</f>
        <v>#DIV/0!</v>
      </c>
    </row>
    <row r="76" spans="1:21" ht="78" hidden="1">
      <c r="A76" s="36" t="s">
        <v>42</v>
      </c>
      <c r="B76" s="36" t="s">
        <v>107</v>
      </c>
      <c r="C76" s="36" t="s">
        <v>2</v>
      </c>
      <c r="D76" s="36" t="s">
        <v>145</v>
      </c>
      <c r="E76" s="12" t="s">
        <v>49</v>
      </c>
      <c r="F76" s="45">
        <v>533</v>
      </c>
      <c r="G76" s="18"/>
      <c r="H76" s="45">
        <f>F76+G76</f>
        <v>533</v>
      </c>
      <c r="I76" s="18">
        <v>-533</v>
      </c>
      <c r="J76" s="22">
        <f>H76+I76</f>
        <v>0</v>
      </c>
      <c r="K76" s="22"/>
      <c r="L76" s="22">
        <f>J76+K76</f>
        <v>0</v>
      </c>
      <c r="M76" s="22"/>
      <c r="N76" s="22">
        <f>L76+M76</f>
        <v>0</v>
      </c>
      <c r="O76" s="22"/>
      <c r="P76" s="22">
        <f>N76+O76</f>
        <v>0</v>
      </c>
      <c r="Q76" s="22"/>
      <c r="R76" s="66">
        <f>P76+Q76</f>
        <v>0</v>
      </c>
      <c r="S76" s="66"/>
      <c r="T76" s="66" t="e">
        <f t="shared" si="84"/>
        <v>#DIV/0!</v>
      </c>
    </row>
    <row r="77" spans="1:21" ht="111" customHeight="1">
      <c r="A77" s="35" t="s">
        <v>0</v>
      </c>
      <c r="B77" s="35" t="s">
        <v>102</v>
      </c>
      <c r="C77" s="35" t="s">
        <v>2</v>
      </c>
      <c r="D77" s="35" t="s">
        <v>145</v>
      </c>
      <c r="E77" s="11" t="s">
        <v>103</v>
      </c>
      <c r="F77" s="43">
        <f t="shared" ref="F77:S77" si="85">F78</f>
        <v>4.2</v>
      </c>
      <c r="G77" s="6">
        <f t="shared" si="85"/>
        <v>0</v>
      </c>
      <c r="H77" s="43">
        <f t="shared" si="85"/>
        <v>4.2</v>
      </c>
      <c r="I77" s="6">
        <f t="shared" si="85"/>
        <v>0</v>
      </c>
      <c r="J77" s="21">
        <f t="shared" si="85"/>
        <v>4.2</v>
      </c>
      <c r="K77" s="21">
        <f t="shared" si="85"/>
        <v>0</v>
      </c>
      <c r="L77" s="21">
        <f t="shared" si="85"/>
        <v>4.2</v>
      </c>
      <c r="M77" s="21">
        <f t="shared" si="85"/>
        <v>0</v>
      </c>
      <c r="N77" s="21">
        <f t="shared" si="85"/>
        <v>4.2</v>
      </c>
      <c r="O77" s="21">
        <f t="shared" si="85"/>
        <v>0</v>
      </c>
      <c r="P77" s="21">
        <f t="shared" si="85"/>
        <v>4.2</v>
      </c>
      <c r="Q77" s="21">
        <f t="shared" si="85"/>
        <v>0</v>
      </c>
      <c r="R77" s="64">
        <f t="shared" si="85"/>
        <v>4.2</v>
      </c>
      <c r="S77" s="64">
        <f t="shared" si="85"/>
        <v>0</v>
      </c>
      <c r="T77" s="65">
        <f t="shared" si="84"/>
        <v>0</v>
      </c>
    </row>
    <row r="78" spans="1:21" ht="111" customHeight="1">
      <c r="A78" s="36" t="s">
        <v>26</v>
      </c>
      <c r="B78" s="36" t="s">
        <v>105</v>
      </c>
      <c r="C78" s="36" t="s">
        <v>2</v>
      </c>
      <c r="D78" s="36" t="s">
        <v>145</v>
      </c>
      <c r="E78" s="12" t="s">
        <v>104</v>
      </c>
      <c r="F78" s="45">
        <v>4.2</v>
      </c>
      <c r="G78" s="18"/>
      <c r="H78" s="45">
        <f>F78+G78</f>
        <v>4.2</v>
      </c>
      <c r="I78" s="18"/>
      <c r="J78" s="22">
        <f>H78+I78</f>
        <v>4.2</v>
      </c>
      <c r="K78" s="22"/>
      <c r="L78" s="22">
        <f>J78+K78</f>
        <v>4.2</v>
      </c>
      <c r="M78" s="22"/>
      <c r="N78" s="22">
        <f>L78+M78</f>
        <v>4.2</v>
      </c>
      <c r="O78" s="22"/>
      <c r="P78" s="22">
        <f>N78+O78</f>
        <v>4.2</v>
      </c>
      <c r="Q78" s="22"/>
      <c r="R78" s="66">
        <f>P78+Q78</f>
        <v>4.2</v>
      </c>
      <c r="S78" s="66"/>
      <c r="T78" s="66">
        <f t="shared" si="84"/>
        <v>0</v>
      </c>
    </row>
    <row r="79" spans="1:21" ht="46.8" hidden="1">
      <c r="A79" s="35" t="s">
        <v>0</v>
      </c>
      <c r="B79" s="35" t="s">
        <v>151</v>
      </c>
      <c r="C79" s="35" t="s">
        <v>2</v>
      </c>
      <c r="D79" s="35" t="s">
        <v>145</v>
      </c>
      <c r="E79" s="11" t="s">
        <v>153</v>
      </c>
      <c r="F79" s="48"/>
      <c r="G79" s="20"/>
      <c r="H79" s="48">
        <f>H80</f>
        <v>0</v>
      </c>
      <c r="I79" s="48">
        <f t="shared" ref="I79:S79" si="86">I80</f>
        <v>148.69999999999999</v>
      </c>
      <c r="J79" s="52">
        <f t="shared" si="86"/>
        <v>148.69999999999999</v>
      </c>
      <c r="K79" s="52">
        <f t="shared" si="86"/>
        <v>-31.2</v>
      </c>
      <c r="L79" s="52">
        <f t="shared" si="86"/>
        <v>117.49999999999999</v>
      </c>
      <c r="M79" s="52">
        <f t="shared" si="86"/>
        <v>0</v>
      </c>
      <c r="N79" s="52">
        <f t="shared" si="86"/>
        <v>117.49999999999999</v>
      </c>
      <c r="O79" s="52">
        <f t="shared" si="86"/>
        <v>0</v>
      </c>
      <c r="P79" s="52">
        <f t="shared" si="86"/>
        <v>117.49999999999999</v>
      </c>
      <c r="Q79" s="52">
        <f t="shared" si="86"/>
        <v>-117.5</v>
      </c>
      <c r="R79" s="65">
        <f t="shared" si="86"/>
        <v>0</v>
      </c>
      <c r="S79" s="65">
        <f t="shared" si="86"/>
        <v>0</v>
      </c>
      <c r="T79" s="65" t="e">
        <f t="shared" si="84"/>
        <v>#DIV/0!</v>
      </c>
    </row>
    <row r="80" spans="1:21" ht="62.4" hidden="1">
      <c r="A80" s="36" t="s">
        <v>26</v>
      </c>
      <c r="B80" s="36" t="s">
        <v>152</v>
      </c>
      <c r="C80" s="36" t="s">
        <v>2</v>
      </c>
      <c r="D80" s="36" t="s">
        <v>145</v>
      </c>
      <c r="E80" s="12" t="s">
        <v>154</v>
      </c>
      <c r="F80" s="45"/>
      <c r="G80" s="18"/>
      <c r="H80" s="45"/>
      <c r="I80" s="18">
        <v>148.69999999999999</v>
      </c>
      <c r="J80" s="22">
        <f>H80+I80</f>
        <v>148.69999999999999</v>
      </c>
      <c r="K80" s="22">
        <v>-31.2</v>
      </c>
      <c r="L80" s="22">
        <f>J80+K80</f>
        <v>117.49999999999999</v>
      </c>
      <c r="M80" s="22"/>
      <c r="N80" s="22">
        <f>L80+M80</f>
        <v>117.49999999999999</v>
      </c>
      <c r="O80" s="22"/>
      <c r="P80" s="22">
        <f>N80+O80</f>
        <v>117.49999999999999</v>
      </c>
      <c r="Q80" s="22">
        <v>-117.5</v>
      </c>
      <c r="R80" s="66">
        <f>P80+Q80</f>
        <v>0</v>
      </c>
      <c r="S80" s="66"/>
      <c r="T80" s="66" t="e">
        <f t="shared" si="84"/>
        <v>#DIV/0!</v>
      </c>
    </row>
    <row r="81" spans="1:20" ht="15.6">
      <c r="A81" s="13" t="s">
        <v>0</v>
      </c>
      <c r="B81" s="13" t="s">
        <v>116</v>
      </c>
      <c r="C81" s="13" t="s">
        <v>2</v>
      </c>
      <c r="D81" s="13" t="s">
        <v>145</v>
      </c>
      <c r="E81" s="11" t="s">
        <v>52</v>
      </c>
      <c r="F81" s="47">
        <f>F82+F83</f>
        <v>7367.9</v>
      </c>
      <c r="G81" s="47">
        <f t="shared" ref="G81:H81" si="87">G82+G83</f>
        <v>672.6</v>
      </c>
      <c r="H81" s="47">
        <f t="shared" si="87"/>
        <v>8040.5</v>
      </c>
      <c r="I81" s="9">
        <f t="shared" ref="I81:M81" si="88">I82</f>
        <v>23</v>
      </c>
      <c r="J81" s="24">
        <f>J82+J83</f>
        <v>8063.5</v>
      </c>
      <c r="K81" s="24">
        <f t="shared" si="88"/>
        <v>0</v>
      </c>
      <c r="L81" s="24">
        <f>L82+L83</f>
        <v>8063.5</v>
      </c>
      <c r="M81" s="24">
        <f t="shared" si="88"/>
        <v>0</v>
      </c>
      <c r="N81" s="24">
        <f t="shared" ref="N81:S81" si="89">N82+N83</f>
        <v>8063.5</v>
      </c>
      <c r="O81" s="24">
        <f t="shared" si="89"/>
        <v>-497.08499999999998</v>
      </c>
      <c r="P81" s="24">
        <f t="shared" si="89"/>
        <v>7566.415</v>
      </c>
      <c r="Q81" s="24">
        <f t="shared" si="89"/>
        <v>-1.2150000000000034</v>
      </c>
      <c r="R81" s="69">
        <f t="shared" si="89"/>
        <v>7565.2</v>
      </c>
      <c r="S81" s="69">
        <f t="shared" si="89"/>
        <v>7565.2</v>
      </c>
      <c r="T81" s="65">
        <f t="shared" si="84"/>
        <v>100</v>
      </c>
    </row>
    <row r="82" spans="1:20" ht="31.2">
      <c r="A82" s="15" t="s">
        <v>34</v>
      </c>
      <c r="B82" s="15" t="s">
        <v>117</v>
      </c>
      <c r="C82" s="15" t="s">
        <v>2</v>
      </c>
      <c r="D82" s="36" t="s">
        <v>145</v>
      </c>
      <c r="E82" s="12" t="s">
        <v>53</v>
      </c>
      <c r="F82" s="45">
        <v>6282.7</v>
      </c>
      <c r="G82" s="18">
        <v>537</v>
      </c>
      <c r="H82" s="45">
        <f>F82+G82</f>
        <v>6819.7</v>
      </c>
      <c r="I82" s="18">
        <v>23</v>
      </c>
      <c r="J82" s="22">
        <f>H82+I82</f>
        <v>6842.7</v>
      </c>
      <c r="K82" s="22"/>
      <c r="L82" s="22">
        <f>J82+K82</f>
        <v>6842.7</v>
      </c>
      <c r="M82" s="22"/>
      <c r="N82" s="22">
        <f>L82+M82</f>
        <v>6842.7</v>
      </c>
      <c r="O82" s="22">
        <v>3.5</v>
      </c>
      <c r="P82" s="22">
        <f>N82+O82</f>
        <v>6846.2</v>
      </c>
      <c r="Q82" s="22">
        <v>31</v>
      </c>
      <c r="R82" s="66">
        <f>P82+Q82</f>
        <v>6877.2</v>
      </c>
      <c r="S82" s="66">
        <v>6877.2</v>
      </c>
      <c r="T82" s="66">
        <f t="shared" si="84"/>
        <v>100</v>
      </c>
    </row>
    <row r="83" spans="1:20" ht="31.2">
      <c r="A83" s="15" t="s">
        <v>26</v>
      </c>
      <c r="B83" s="15" t="s">
        <v>117</v>
      </c>
      <c r="C83" s="15" t="s">
        <v>2</v>
      </c>
      <c r="D83" s="36" t="s">
        <v>145</v>
      </c>
      <c r="E83" s="12" t="s">
        <v>53</v>
      </c>
      <c r="F83" s="45">
        <v>1085.2</v>
      </c>
      <c r="G83" s="18">
        <v>135.6</v>
      </c>
      <c r="H83" s="45">
        <f>F83+G83</f>
        <v>1220.8</v>
      </c>
      <c r="I83" s="18"/>
      <c r="J83" s="22">
        <f>H83+I83</f>
        <v>1220.8</v>
      </c>
      <c r="K83" s="22"/>
      <c r="L83" s="22">
        <f>J83+K83</f>
        <v>1220.8</v>
      </c>
      <c r="M83" s="22"/>
      <c r="N83" s="22">
        <f>L83+M83</f>
        <v>1220.8</v>
      </c>
      <c r="O83" s="22">
        <v>-500.58499999999998</v>
      </c>
      <c r="P83" s="22">
        <f>N83+O83</f>
        <v>720.21499999999992</v>
      </c>
      <c r="Q83" s="22">
        <v>-32.215000000000003</v>
      </c>
      <c r="R83" s="66">
        <f>P83+Q83</f>
        <v>687.99999999999989</v>
      </c>
      <c r="S83" s="66">
        <v>688</v>
      </c>
      <c r="T83" s="66">
        <f t="shared" si="84"/>
        <v>100.00000000000003</v>
      </c>
    </row>
    <row r="84" spans="1:20" ht="18.75" customHeight="1">
      <c r="A84" s="13" t="s">
        <v>0</v>
      </c>
      <c r="B84" s="13" t="s">
        <v>122</v>
      </c>
      <c r="C84" s="13" t="s">
        <v>2</v>
      </c>
      <c r="D84" s="13" t="s">
        <v>145</v>
      </c>
      <c r="E84" s="11" t="s">
        <v>54</v>
      </c>
      <c r="F84" s="47" t="e">
        <f>#REF!+#REF!+F88</f>
        <v>#REF!</v>
      </c>
      <c r="G84" s="9" t="e">
        <f>#REF!+#REF!+G88</f>
        <v>#REF!</v>
      </c>
      <c r="H84" s="47" t="e">
        <f>#REF!+#REF!+H88+H85</f>
        <v>#REF!</v>
      </c>
      <c r="I84" s="47" t="e">
        <f>#REF!+#REF!+I88+I85</f>
        <v>#REF!</v>
      </c>
      <c r="J84" s="51" t="e">
        <f>#REF!+#REF!+J88+J85</f>
        <v>#REF!</v>
      </c>
      <c r="K84" s="51" t="e">
        <f>#REF!+#REF!+K88+K85</f>
        <v>#REF!</v>
      </c>
      <c r="L84" s="51" t="e">
        <f>#REF!+#REF!+L88+L85</f>
        <v>#REF!</v>
      </c>
      <c r="M84" s="51" t="e">
        <f>#REF!+#REF!+M88+M85</f>
        <v>#REF!</v>
      </c>
      <c r="N84" s="51" t="e">
        <f>#REF!+#REF!+N88+N85</f>
        <v>#REF!</v>
      </c>
      <c r="O84" s="51" t="e">
        <f>#REF!+#REF!+O88+O85</f>
        <v>#REF!</v>
      </c>
      <c r="P84" s="51" t="e">
        <f>#REF!+#REF!+P88+P85</f>
        <v>#REF!</v>
      </c>
      <c r="Q84" s="51" t="e">
        <f>#REF!+#REF!+Q88+Q85</f>
        <v>#REF!</v>
      </c>
      <c r="R84" s="69">
        <f>R88+R85</f>
        <v>620.1</v>
      </c>
      <c r="S84" s="69">
        <f>S88+S85</f>
        <v>620.1</v>
      </c>
      <c r="T84" s="65">
        <f t="shared" si="84"/>
        <v>100</v>
      </c>
    </row>
    <row r="85" spans="1:20" ht="110.25" customHeight="1">
      <c r="A85" s="13" t="s">
        <v>0</v>
      </c>
      <c r="B85" s="13" t="s">
        <v>123</v>
      </c>
      <c r="C85" s="13" t="s">
        <v>2</v>
      </c>
      <c r="D85" s="13" t="s">
        <v>145</v>
      </c>
      <c r="E85" s="11" t="s">
        <v>82</v>
      </c>
      <c r="F85" s="47">
        <f>F87+F86</f>
        <v>0</v>
      </c>
      <c r="G85" s="47">
        <f t="shared" ref="G85:J85" si="90">G87+G86</f>
        <v>0</v>
      </c>
      <c r="H85" s="47">
        <f t="shared" si="90"/>
        <v>0</v>
      </c>
      <c r="I85" s="47">
        <f t="shared" si="90"/>
        <v>18.5</v>
      </c>
      <c r="J85" s="51">
        <f t="shared" si="90"/>
        <v>18.5</v>
      </c>
      <c r="K85" s="51">
        <f t="shared" ref="K85:L85" si="91">K87+K86</f>
        <v>0</v>
      </c>
      <c r="L85" s="51">
        <f t="shared" si="91"/>
        <v>18.5</v>
      </c>
      <c r="M85" s="51">
        <f t="shared" ref="M85:N85" si="92">M87+M86</f>
        <v>0</v>
      </c>
      <c r="N85" s="51">
        <f t="shared" si="92"/>
        <v>18.5</v>
      </c>
      <c r="O85" s="51">
        <f t="shared" ref="O85:P85" si="93">O87+O86</f>
        <v>0</v>
      </c>
      <c r="P85" s="51">
        <f t="shared" si="93"/>
        <v>18.5</v>
      </c>
      <c r="Q85" s="51">
        <f t="shared" ref="Q85:S85" si="94">Q87+Q86</f>
        <v>0</v>
      </c>
      <c r="R85" s="69">
        <f t="shared" si="94"/>
        <v>18.5</v>
      </c>
      <c r="S85" s="69">
        <f t="shared" si="94"/>
        <v>18.5</v>
      </c>
      <c r="T85" s="65">
        <f t="shared" si="84"/>
        <v>100</v>
      </c>
    </row>
    <row r="86" spans="1:20" ht="110.25" customHeight="1">
      <c r="A86" s="15" t="s">
        <v>42</v>
      </c>
      <c r="B86" s="15" t="s">
        <v>124</v>
      </c>
      <c r="C86" s="15" t="s">
        <v>2</v>
      </c>
      <c r="D86" s="15" t="s">
        <v>145</v>
      </c>
      <c r="E86" s="12" t="s">
        <v>181</v>
      </c>
      <c r="F86" s="47"/>
      <c r="G86" s="18"/>
      <c r="H86" s="45">
        <f>F86+G86</f>
        <v>0</v>
      </c>
      <c r="I86" s="18">
        <v>3</v>
      </c>
      <c r="J86" s="22">
        <f>H86+I86</f>
        <v>3</v>
      </c>
      <c r="K86" s="22"/>
      <c r="L86" s="22">
        <f>J86+K86</f>
        <v>3</v>
      </c>
      <c r="M86" s="22"/>
      <c r="N86" s="22">
        <f>L86+M86</f>
        <v>3</v>
      </c>
      <c r="O86" s="22"/>
      <c r="P86" s="22">
        <f>N86+O86</f>
        <v>3</v>
      </c>
      <c r="Q86" s="22"/>
      <c r="R86" s="66">
        <f>P86+Q86</f>
        <v>3</v>
      </c>
      <c r="S86" s="66">
        <v>3</v>
      </c>
      <c r="T86" s="66">
        <f t="shared" si="84"/>
        <v>100</v>
      </c>
    </row>
    <row r="87" spans="1:20" ht="111" customHeight="1">
      <c r="A87" s="15" t="s">
        <v>26</v>
      </c>
      <c r="B87" s="15" t="s">
        <v>124</v>
      </c>
      <c r="C87" s="15" t="s">
        <v>2</v>
      </c>
      <c r="D87" s="15" t="s">
        <v>145</v>
      </c>
      <c r="E87" s="12" t="s">
        <v>181</v>
      </c>
      <c r="F87" s="45"/>
      <c r="G87" s="18"/>
      <c r="H87" s="45">
        <f>F87+G87</f>
        <v>0</v>
      </c>
      <c r="I87" s="18">
        <v>15.5</v>
      </c>
      <c r="J87" s="22">
        <f>H87+I87</f>
        <v>15.5</v>
      </c>
      <c r="K87" s="22"/>
      <c r="L87" s="22">
        <f>J87+K87</f>
        <v>15.5</v>
      </c>
      <c r="M87" s="22"/>
      <c r="N87" s="22">
        <f>L87+M87</f>
        <v>15.5</v>
      </c>
      <c r="O87" s="22"/>
      <c r="P87" s="22">
        <f>N87+O87</f>
        <v>15.5</v>
      </c>
      <c r="Q87" s="22"/>
      <c r="R87" s="66">
        <f>P87+Q87</f>
        <v>15.5</v>
      </c>
      <c r="S87" s="66">
        <v>15.5</v>
      </c>
      <c r="T87" s="66">
        <f t="shared" si="84"/>
        <v>100</v>
      </c>
    </row>
    <row r="88" spans="1:20" ht="46.8">
      <c r="A88" s="13" t="s">
        <v>0</v>
      </c>
      <c r="B88" s="13" t="s">
        <v>131</v>
      </c>
      <c r="C88" s="13" t="s">
        <v>2</v>
      </c>
      <c r="D88" s="13" t="s">
        <v>145</v>
      </c>
      <c r="E88" s="11" t="s">
        <v>147</v>
      </c>
      <c r="F88" s="48">
        <f t="shared" ref="F88:S88" si="95">F89</f>
        <v>0</v>
      </c>
      <c r="G88" s="10">
        <f t="shared" si="95"/>
        <v>349.6</v>
      </c>
      <c r="H88" s="48">
        <f t="shared" si="95"/>
        <v>349.6</v>
      </c>
      <c r="I88" s="10">
        <f t="shared" si="95"/>
        <v>0</v>
      </c>
      <c r="J88" s="27">
        <f t="shared" si="95"/>
        <v>349.6</v>
      </c>
      <c r="K88" s="27">
        <f t="shared" si="95"/>
        <v>0</v>
      </c>
      <c r="L88" s="27">
        <f t="shared" si="95"/>
        <v>349.6</v>
      </c>
      <c r="M88" s="27">
        <f t="shared" si="95"/>
        <v>0</v>
      </c>
      <c r="N88" s="27">
        <f t="shared" si="95"/>
        <v>349.6</v>
      </c>
      <c r="O88" s="27">
        <f t="shared" si="95"/>
        <v>252</v>
      </c>
      <c r="P88" s="27">
        <f t="shared" si="95"/>
        <v>601.6</v>
      </c>
      <c r="Q88" s="27">
        <f t="shared" si="95"/>
        <v>0</v>
      </c>
      <c r="R88" s="65">
        <f t="shared" si="95"/>
        <v>601.6</v>
      </c>
      <c r="S88" s="65">
        <f t="shared" si="95"/>
        <v>601.6</v>
      </c>
      <c r="T88" s="65">
        <f t="shared" si="84"/>
        <v>100</v>
      </c>
    </row>
    <row r="89" spans="1:20" ht="46.8">
      <c r="A89" s="15" t="s">
        <v>42</v>
      </c>
      <c r="B89" s="15" t="s">
        <v>130</v>
      </c>
      <c r="C89" s="15" t="s">
        <v>2</v>
      </c>
      <c r="D89" s="15" t="s">
        <v>145</v>
      </c>
      <c r="E89" s="12" t="s">
        <v>146</v>
      </c>
      <c r="F89" s="45"/>
      <c r="G89" s="18">
        <v>349.6</v>
      </c>
      <c r="H89" s="45">
        <f>F89+G89</f>
        <v>349.6</v>
      </c>
      <c r="I89" s="18"/>
      <c r="J89" s="22">
        <f>H89+I89</f>
        <v>349.6</v>
      </c>
      <c r="K89" s="22"/>
      <c r="L89" s="22">
        <f>J89+K89</f>
        <v>349.6</v>
      </c>
      <c r="M89" s="22"/>
      <c r="N89" s="22">
        <f>L89+M89</f>
        <v>349.6</v>
      </c>
      <c r="O89" s="22">
        <v>252</v>
      </c>
      <c r="P89" s="22">
        <f>N89+O89</f>
        <v>601.6</v>
      </c>
      <c r="Q89" s="22"/>
      <c r="R89" s="66">
        <f>P89+Q89</f>
        <v>601.6</v>
      </c>
      <c r="S89" s="66">
        <v>601.6</v>
      </c>
      <c r="T89" s="66">
        <f t="shared" si="84"/>
        <v>100</v>
      </c>
    </row>
    <row r="90" spans="1:20" ht="31.2" hidden="1">
      <c r="A90" s="13" t="s">
        <v>0</v>
      </c>
      <c r="B90" s="13" t="s">
        <v>132</v>
      </c>
      <c r="C90" s="13" t="s">
        <v>2</v>
      </c>
      <c r="D90" s="13" t="s">
        <v>133</v>
      </c>
      <c r="E90" s="11" t="s">
        <v>134</v>
      </c>
      <c r="F90" s="48">
        <f t="shared" ref="F90" si="96">F91</f>
        <v>0</v>
      </c>
      <c r="G90" s="18"/>
      <c r="H90" s="48">
        <f>H91</f>
        <v>0</v>
      </c>
      <c r="I90" s="20">
        <f t="shared" ref="I90:R90" si="97">I91</f>
        <v>0</v>
      </c>
      <c r="J90" s="26">
        <f t="shared" si="97"/>
        <v>0</v>
      </c>
      <c r="K90" s="26">
        <f t="shared" si="97"/>
        <v>0</v>
      </c>
      <c r="L90" s="26">
        <f t="shared" si="97"/>
        <v>0</v>
      </c>
      <c r="M90" s="26">
        <f t="shared" si="97"/>
        <v>0</v>
      </c>
      <c r="N90" s="26">
        <f t="shared" si="97"/>
        <v>0</v>
      </c>
      <c r="O90" s="26">
        <f t="shared" si="97"/>
        <v>0</v>
      </c>
      <c r="P90" s="26">
        <f t="shared" si="97"/>
        <v>0</v>
      </c>
      <c r="Q90" s="26">
        <f t="shared" si="97"/>
        <v>0</v>
      </c>
      <c r="R90" s="65">
        <f t="shared" si="97"/>
        <v>0</v>
      </c>
      <c r="S90" s="66"/>
      <c r="T90" s="66" t="e">
        <f t="shared" si="84"/>
        <v>#DIV/0!</v>
      </c>
    </row>
    <row r="91" spans="1:20" ht="48.75" hidden="1" customHeight="1">
      <c r="A91" s="15" t="s">
        <v>46</v>
      </c>
      <c r="B91" s="15" t="s">
        <v>135</v>
      </c>
      <c r="C91" s="15" t="s">
        <v>2</v>
      </c>
      <c r="D91" s="15" t="s">
        <v>133</v>
      </c>
      <c r="E91" s="12" t="s">
        <v>136</v>
      </c>
      <c r="F91" s="45"/>
      <c r="G91" s="18"/>
      <c r="H91" s="45"/>
      <c r="I91" s="18"/>
      <c r="J91" s="22">
        <f>H91+I91</f>
        <v>0</v>
      </c>
      <c r="K91" s="22"/>
      <c r="L91" s="22">
        <f>J91+K91</f>
        <v>0</v>
      </c>
      <c r="M91" s="22"/>
      <c r="N91" s="22">
        <f>L91+M91</f>
        <v>0</v>
      </c>
      <c r="O91" s="22"/>
      <c r="P91" s="22">
        <f>N91+O91</f>
        <v>0</v>
      </c>
      <c r="Q91" s="22"/>
      <c r="R91" s="66">
        <f>P91+Q91</f>
        <v>0</v>
      </c>
      <c r="S91" s="66"/>
      <c r="T91" s="66" t="e">
        <f t="shared" si="84"/>
        <v>#DIV/0!</v>
      </c>
    </row>
    <row r="92" spans="1:20" ht="31.2">
      <c r="A92" s="35" t="s">
        <v>0</v>
      </c>
      <c r="B92" s="35" t="s">
        <v>137</v>
      </c>
      <c r="C92" s="35" t="s">
        <v>2</v>
      </c>
      <c r="D92" s="35" t="s">
        <v>0</v>
      </c>
      <c r="E92" s="11" t="s">
        <v>140</v>
      </c>
      <c r="F92" s="48" t="e">
        <f>#REF!+F93+#REF!</f>
        <v>#REF!</v>
      </c>
      <c r="G92" s="10" t="e">
        <f>#REF!+G93+#REF!</f>
        <v>#REF!</v>
      </c>
      <c r="H92" s="48" t="e">
        <f>#REF!+H93+#REF!</f>
        <v>#REF!</v>
      </c>
      <c r="I92" s="10" t="e">
        <f>#REF!+I93+#REF!</f>
        <v>#REF!</v>
      </c>
      <c r="J92" s="27" t="e">
        <f>#REF!+J93+#REF!</f>
        <v>#REF!</v>
      </c>
      <c r="K92" s="27" t="e">
        <f>#REF!+K93+#REF!</f>
        <v>#REF!</v>
      </c>
      <c r="L92" s="27" t="e">
        <f>#REF!+L93+#REF!</f>
        <v>#REF!</v>
      </c>
      <c r="M92" s="27" t="e">
        <f>#REF!+M93+#REF!</f>
        <v>#REF!</v>
      </c>
      <c r="N92" s="27" t="e">
        <f>#REF!+N93+#REF!</f>
        <v>#REF!</v>
      </c>
      <c r="O92" s="27" t="e">
        <f>#REF!+O93+#REF!</f>
        <v>#REF!</v>
      </c>
      <c r="P92" s="27" t="e">
        <f>#REF!+P93+#REF!</f>
        <v>#REF!</v>
      </c>
      <c r="Q92" s="27" t="e">
        <f>#REF!+Q93+#REF!</f>
        <v>#REF!</v>
      </c>
      <c r="R92" s="65">
        <f>R93</f>
        <v>35.700000000000003</v>
      </c>
      <c r="S92" s="65">
        <f>S93</f>
        <v>35.700000000000003</v>
      </c>
      <c r="T92" s="65">
        <f t="shared" si="84"/>
        <v>100</v>
      </c>
    </row>
    <row r="93" spans="1:20" ht="34.5" customHeight="1">
      <c r="A93" s="15" t="s">
        <v>46</v>
      </c>
      <c r="B93" s="15" t="s">
        <v>138</v>
      </c>
      <c r="C93" s="15" t="s">
        <v>2</v>
      </c>
      <c r="D93" s="15" t="s">
        <v>145</v>
      </c>
      <c r="E93" s="12" t="s">
        <v>139</v>
      </c>
      <c r="F93" s="45"/>
      <c r="G93" s="18"/>
      <c r="H93" s="45">
        <f>F93+G93</f>
        <v>0</v>
      </c>
      <c r="I93" s="18"/>
      <c r="J93" s="22">
        <f>H93+I93</f>
        <v>0</v>
      </c>
      <c r="K93" s="22">
        <v>35.700000000000003</v>
      </c>
      <c r="L93" s="22">
        <f>J93+K93</f>
        <v>35.700000000000003</v>
      </c>
      <c r="M93" s="22"/>
      <c r="N93" s="22">
        <f>L93+M93</f>
        <v>35.700000000000003</v>
      </c>
      <c r="O93" s="22"/>
      <c r="P93" s="22">
        <f>N93+O93</f>
        <v>35.700000000000003</v>
      </c>
      <c r="Q93" s="22"/>
      <c r="R93" s="66">
        <f>P93+Q93</f>
        <v>35.700000000000003</v>
      </c>
      <c r="S93" s="66">
        <v>35.700000000000003</v>
      </c>
      <c r="T93" s="66">
        <f t="shared" si="84"/>
        <v>100</v>
      </c>
    </row>
    <row r="94" spans="1:20" ht="63" customHeight="1">
      <c r="A94" s="13" t="s">
        <v>0</v>
      </c>
      <c r="B94" s="13" t="s">
        <v>72</v>
      </c>
      <c r="C94" s="13" t="s">
        <v>2</v>
      </c>
      <c r="D94" s="13" t="s">
        <v>145</v>
      </c>
      <c r="E94" s="11" t="s">
        <v>71</v>
      </c>
      <c r="F94" s="47">
        <f>F95+F96</f>
        <v>0</v>
      </c>
      <c r="G94" s="9">
        <f t="shared" ref="G94:H94" si="98">G95+G96</f>
        <v>0</v>
      </c>
      <c r="H94" s="47">
        <f t="shared" si="98"/>
        <v>0</v>
      </c>
      <c r="I94" s="9">
        <f t="shared" ref="I94:J94" si="99">I95+I96</f>
        <v>-2.7386900000000001</v>
      </c>
      <c r="J94" s="24">
        <f t="shared" si="99"/>
        <v>-2.7386900000000001</v>
      </c>
      <c r="K94" s="24">
        <f t="shared" ref="K94:L94" si="100">K95+K96</f>
        <v>0</v>
      </c>
      <c r="L94" s="24">
        <f t="shared" si="100"/>
        <v>-2.7386900000000001</v>
      </c>
      <c r="M94" s="24">
        <f t="shared" ref="M94:N94" si="101">M95+M96</f>
        <v>0</v>
      </c>
      <c r="N94" s="24">
        <f t="shared" si="101"/>
        <v>-2.7386900000000001</v>
      </c>
      <c r="O94" s="24">
        <f t="shared" ref="O94:P94" si="102">O95+O96</f>
        <v>0</v>
      </c>
      <c r="P94" s="24">
        <f t="shared" si="102"/>
        <v>-2.7386900000000001</v>
      </c>
      <c r="Q94" s="24">
        <f t="shared" ref="Q94:S94" si="103">Q95+Q96</f>
        <v>0</v>
      </c>
      <c r="R94" s="69">
        <f t="shared" si="103"/>
        <v>-2.7386900000000001</v>
      </c>
      <c r="S94" s="69">
        <f t="shared" si="103"/>
        <v>-2.7387000000000001</v>
      </c>
      <c r="T94" s="65">
        <f t="shared" si="84"/>
        <v>100.00036513807697</v>
      </c>
    </row>
    <row r="95" spans="1:20" ht="112.5" customHeight="1">
      <c r="A95" s="15" t="s">
        <v>26</v>
      </c>
      <c r="B95" s="15" t="s">
        <v>126</v>
      </c>
      <c r="C95" s="15" t="s">
        <v>2</v>
      </c>
      <c r="D95" s="15" t="s">
        <v>145</v>
      </c>
      <c r="E95" s="12" t="s">
        <v>125</v>
      </c>
      <c r="F95" s="44"/>
      <c r="G95" s="18"/>
      <c r="H95" s="45">
        <f>F95+G95</f>
        <v>0</v>
      </c>
      <c r="I95" s="18">
        <v>-0.2</v>
      </c>
      <c r="J95" s="22">
        <f>H95+I95</f>
        <v>-0.2</v>
      </c>
      <c r="K95" s="22"/>
      <c r="L95" s="22">
        <f>J95+K95</f>
        <v>-0.2</v>
      </c>
      <c r="M95" s="22"/>
      <c r="N95" s="22">
        <f>L95+M95</f>
        <v>-0.2</v>
      </c>
      <c r="O95" s="22"/>
      <c r="P95" s="22">
        <f>N95+O95</f>
        <v>-0.2</v>
      </c>
      <c r="Q95" s="22"/>
      <c r="R95" s="66">
        <f>P95+Q95</f>
        <v>-0.2</v>
      </c>
      <c r="S95" s="66">
        <v>-0.2</v>
      </c>
      <c r="T95" s="66">
        <f t="shared" si="84"/>
        <v>100</v>
      </c>
    </row>
    <row r="96" spans="1:20" ht="62.4">
      <c r="A96" s="15" t="s">
        <v>26</v>
      </c>
      <c r="B96" s="15" t="s">
        <v>148</v>
      </c>
      <c r="C96" s="15" t="s">
        <v>2</v>
      </c>
      <c r="D96" s="15" t="s">
        <v>145</v>
      </c>
      <c r="E96" s="12" t="s">
        <v>71</v>
      </c>
      <c r="F96" s="44"/>
      <c r="G96" s="18"/>
      <c r="H96" s="45">
        <f>F96+G96</f>
        <v>0</v>
      </c>
      <c r="I96" s="18">
        <v>-2.5386899999999999</v>
      </c>
      <c r="J96" s="22">
        <f>H96+I96</f>
        <v>-2.5386899999999999</v>
      </c>
      <c r="K96" s="22"/>
      <c r="L96" s="22">
        <f>J96+K96</f>
        <v>-2.5386899999999999</v>
      </c>
      <c r="M96" s="22"/>
      <c r="N96" s="22">
        <f>L96+M96</f>
        <v>-2.5386899999999999</v>
      </c>
      <c r="O96" s="22"/>
      <c r="P96" s="22">
        <f>N96+O96</f>
        <v>-2.5386899999999999</v>
      </c>
      <c r="Q96" s="22"/>
      <c r="R96" s="66">
        <f>P96+Q96</f>
        <v>-2.5386899999999999</v>
      </c>
      <c r="S96" s="66">
        <v>-2.5387</v>
      </c>
      <c r="T96" s="66">
        <f t="shared" si="84"/>
        <v>100.00039390394259</v>
      </c>
    </row>
    <row r="97" spans="1:20" ht="15.6">
      <c r="A97" s="35" t="s">
        <v>0</v>
      </c>
      <c r="B97" s="35" t="s">
        <v>85</v>
      </c>
      <c r="C97" s="35" t="s">
        <v>2</v>
      </c>
      <c r="D97" s="35" t="s">
        <v>0</v>
      </c>
      <c r="E97" s="11" t="s">
        <v>55</v>
      </c>
      <c r="F97" s="47" t="e">
        <f t="shared" ref="F97:S97" si="104">F14+F41</f>
        <v>#REF!</v>
      </c>
      <c r="G97" s="47" t="e">
        <f t="shared" si="104"/>
        <v>#REF!</v>
      </c>
      <c r="H97" s="47" t="e">
        <f t="shared" si="104"/>
        <v>#REF!</v>
      </c>
      <c r="I97" s="9" t="e">
        <f t="shared" si="104"/>
        <v>#REF!</v>
      </c>
      <c r="J97" s="24" t="e">
        <f t="shared" si="104"/>
        <v>#REF!</v>
      </c>
      <c r="K97" s="24" t="e">
        <f t="shared" si="104"/>
        <v>#REF!</v>
      </c>
      <c r="L97" s="24" t="e">
        <f t="shared" si="104"/>
        <v>#REF!</v>
      </c>
      <c r="M97" s="24" t="e">
        <f t="shared" si="104"/>
        <v>#REF!</v>
      </c>
      <c r="N97" s="24" t="e">
        <f t="shared" si="104"/>
        <v>#REF!</v>
      </c>
      <c r="O97" s="24" t="e">
        <f t="shared" si="104"/>
        <v>#REF!</v>
      </c>
      <c r="P97" s="24" t="e">
        <f t="shared" si="104"/>
        <v>#REF!</v>
      </c>
      <c r="Q97" s="24" t="e">
        <f t="shared" si="104"/>
        <v>#REF!</v>
      </c>
      <c r="R97" s="69">
        <f t="shared" si="104"/>
        <v>136366.56130999999</v>
      </c>
      <c r="S97" s="69">
        <f t="shared" si="104"/>
        <v>135448.25569000002</v>
      </c>
      <c r="T97" s="65">
        <f t="shared" si="84"/>
        <v>99.326590323039383</v>
      </c>
    </row>
    <row r="98" spans="1:20" ht="33" customHeight="1">
      <c r="E98" s="53" t="s">
        <v>156</v>
      </c>
    </row>
  </sheetData>
  <mergeCells count="7">
    <mergeCell ref="C3:E3"/>
    <mergeCell ref="A12:D12"/>
    <mergeCell ref="A10:T10"/>
    <mergeCell ref="E5:T5"/>
    <mergeCell ref="E6:T6"/>
    <mergeCell ref="E7:T7"/>
    <mergeCell ref="A9:T9"/>
  </mergeCells>
  <pageMargins left="1.1417322834645669" right="0.55118110236220474" top="0.39370078740157483" bottom="0.35433070866141736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2020 год</vt:lpstr>
      <vt:lpstr>Лист2</vt:lpstr>
      <vt:lpstr>Лист3</vt:lpstr>
      <vt:lpstr>'Доходы 2020 год'!Заголовки_для_печати</vt:lpstr>
      <vt:lpstr>'Доходы 2020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Администрация-ПК</cp:lastModifiedBy>
  <cp:lastPrinted>2021-03-10T05:47:32Z</cp:lastPrinted>
  <dcterms:created xsi:type="dcterms:W3CDTF">2014-10-29T11:00:31Z</dcterms:created>
  <dcterms:modified xsi:type="dcterms:W3CDTF">2021-06-07T08:28:11Z</dcterms:modified>
</cp:coreProperties>
</file>