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Доходы 2020 год" sheetId="1" r:id="rId1"/>
    <sheet name="Лист2" sheetId="2" r:id="rId2"/>
    <sheet name="Лист3" sheetId="3" r:id="rId3"/>
  </sheets>
  <definedNames>
    <definedName name="_xlnm.Print_Titles" localSheetId="0">'Доходы 2020 год'!$16:$17</definedName>
    <definedName name="_xlnm.Print_Area" localSheetId="0">'Доходы 2020 год'!$A$1:$P$121</definedName>
  </definedNames>
  <calcPr calcId="124519"/>
</workbook>
</file>

<file path=xl/calcChain.xml><?xml version="1.0" encoding="utf-8"?>
<calcChain xmlns="http://schemas.openxmlformats.org/spreadsheetml/2006/main">
  <c r="J99" i="1"/>
  <c r="J65"/>
  <c r="I64"/>
  <c r="J64"/>
  <c r="J88"/>
  <c r="I87"/>
  <c r="J87"/>
  <c r="H87"/>
  <c r="J57"/>
  <c r="I56"/>
  <c r="J56"/>
  <c r="H103"/>
  <c r="J103" s="1"/>
  <c r="J101" s="1"/>
  <c r="J102"/>
  <c r="H102"/>
  <c r="G101"/>
  <c r="I101"/>
  <c r="F101"/>
  <c r="I66"/>
  <c r="H65"/>
  <c r="G64"/>
  <c r="H64"/>
  <c r="H99"/>
  <c r="G97"/>
  <c r="H57"/>
  <c r="G56"/>
  <c r="H56"/>
  <c r="G66"/>
  <c r="F56"/>
  <c r="H101" l="1"/>
  <c r="F97"/>
  <c r="F66"/>
  <c r="G19" l="1"/>
  <c r="I19"/>
  <c r="K19"/>
  <c r="M19"/>
  <c r="H20"/>
  <c r="J20" s="1"/>
  <c r="J19" s="1"/>
  <c r="G21"/>
  <c r="I21"/>
  <c r="K21"/>
  <c r="M21"/>
  <c r="H22"/>
  <c r="H21" s="1"/>
  <c r="G23"/>
  <c r="I23"/>
  <c r="K23"/>
  <c r="M23"/>
  <c r="H24"/>
  <c r="J24" s="1"/>
  <c r="H25"/>
  <c r="J25" s="1"/>
  <c r="L25" s="1"/>
  <c r="N25" s="1"/>
  <c r="P25" s="1"/>
  <c r="H26"/>
  <c r="J26" s="1"/>
  <c r="L26" s="1"/>
  <c r="N26" s="1"/>
  <c r="P26" s="1"/>
  <c r="H27"/>
  <c r="J27" s="1"/>
  <c r="L27" s="1"/>
  <c r="N27" s="1"/>
  <c r="P27" s="1"/>
  <c r="G28"/>
  <c r="I28"/>
  <c r="K28"/>
  <c r="M28"/>
  <c r="H29"/>
  <c r="H28" s="1"/>
  <c r="G30"/>
  <c r="I30"/>
  <c r="K30"/>
  <c r="M30"/>
  <c r="H31"/>
  <c r="J31" s="1"/>
  <c r="H32"/>
  <c r="J32" s="1"/>
  <c r="L32" s="1"/>
  <c r="N32" s="1"/>
  <c r="P32" s="1"/>
  <c r="G33"/>
  <c r="I33"/>
  <c r="K33"/>
  <c r="M33"/>
  <c r="H34"/>
  <c r="J34" s="1"/>
  <c r="H35"/>
  <c r="J35" s="1"/>
  <c r="L35" s="1"/>
  <c r="N35" s="1"/>
  <c r="P35" s="1"/>
  <c r="G36"/>
  <c r="I36"/>
  <c r="K36"/>
  <c r="M36"/>
  <c r="H37"/>
  <c r="J37" s="1"/>
  <c r="J36" s="1"/>
  <c r="G38"/>
  <c r="I38"/>
  <c r="K38"/>
  <c r="M38"/>
  <c r="H39"/>
  <c r="J39" s="1"/>
  <c r="H40"/>
  <c r="J40" s="1"/>
  <c r="L40" s="1"/>
  <c r="N40" s="1"/>
  <c r="P40" s="1"/>
  <c r="G41"/>
  <c r="I41"/>
  <c r="K41"/>
  <c r="M41"/>
  <c r="H42"/>
  <c r="J42" s="1"/>
  <c r="H43"/>
  <c r="J43" s="1"/>
  <c r="L43" s="1"/>
  <c r="N43" s="1"/>
  <c r="P43" s="1"/>
  <c r="G44"/>
  <c r="I44"/>
  <c r="K44"/>
  <c r="M44"/>
  <c r="H45"/>
  <c r="J45" s="1"/>
  <c r="H46"/>
  <c r="J46" s="1"/>
  <c r="L46" s="1"/>
  <c r="N46" s="1"/>
  <c r="P46" s="1"/>
  <c r="H47"/>
  <c r="J47" s="1"/>
  <c r="L47" s="1"/>
  <c r="N47" s="1"/>
  <c r="P47" s="1"/>
  <c r="H48"/>
  <c r="J48" s="1"/>
  <c r="L48" s="1"/>
  <c r="N48" s="1"/>
  <c r="P48" s="1"/>
  <c r="H49"/>
  <c r="J49" s="1"/>
  <c r="L49" s="1"/>
  <c r="N49" s="1"/>
  <c r="P49" s="1"/>
  <c r="G53"/>
  <c r="G52" s="1"/>
  <c r="I53"/>
  <c r="I52" s="1"/>
  <c r="K53"/>
  <c r="K52" s="1"/>
  <c r="M53"/>
  <c r="M52" s="1"/>
  <c r="H54"/>
  <c r="H53" s="1"/>
  <c r="H52" s="1"/>
  <c r="G58"/>
  <c r="G55" s="1"/>
  <c r="I58"/>
  <c r="I55" s="1"/>
  <c r="K58"/>
  <c r="M58"/>
  <c r="H59"/>
  <c r="H58" s="1"/>
  <c r="J60"/>
  <c r="K60"/>
  <c r="M60"/>
  <c r="L61"/>
  <c r="L60" s="1"/>
  <c r="H62"/>
  <c r="I62"/>
  <c r="K62"/>
  <c r="M62"/>
  <c r="J63"/>
  <c r="J62" s="1"/>
  <c r="K66"/>
  <c r="M66"/>
  <c r="H67"/>
  <c r="H68"/>
  <c r="J68" s="1"/>
  <c r="L68" s="1"/>
  <c r="N68" s="1"/>
  <c r="P68" s="1"/>
  <c r="H69"/>
  <c r="H70"/>
  <c r="J70" s="1"/>
  <c r="L70" s="1"/>
  <c r="N70" s="1"/>
  <c r="P70" s="1"/>
  <c r="G72"/>
  <c r="I72"/>
  <c r="K72"/>
  <c r="M72"/>
  <c r="H73"/>
  <c r="H74"/>
  <c r="J74" s="1"/>
  <c r="L74" s="1"/>
  <c r="N74" s="1"/>
  <c r="P74" s="1"/>
  <c r="H75"/>
  <c r="J75" s="1"/>
  <c r="L75" s="1"/>
  <c r="N75" s="1"/>
  <c r="P75" s="1"/>
  <c r="H76"/>
  <c r="J76" s="1"/>
  <c r="L76" s="1"/>
  <c r="N76" s="1"/>
  <c r="P76" s="1"/>
  <c r="G77"/>
  <c r="I77"/>
  <c r="K77"/>
  <c r="M77"/>
  <c r="H78"/>
  <c r="H77" s="1"/>
  <c r="G79"/>
  <c r="I79"/>
  <c r="K79"/>
  <c r="M79"/>
  <c r="H80"/>
  <c r="H79" s="1"/>
  <c r="G81"/>
  <c r="I81"/>
  <c r="K81"/>
  <c r="M81"/>
  <c r="H82"/>
  <c r="H81" s="1"/>
  <c r="G83"/>
  <c r="I83"/>
  <c r="K83"/>
  <c r="M83"/>
  <c r="H84"/>
  <c r="H83" s="1"/>
  <c r="G85"/>
  <c r="I85"/>
  <c r="K85"/>
  <c r="M85"/>
  <c r="H86"/>
  <c r="H85" s="1"/>
  <c r="G93"/>
  <c r="I93"/>
  <c r="K93"/>
  <c r="M93"/>
  <c r="H94"/>
  <c r="H93" s="1"/>
  <c r="H71" s="1"/>
  <c r="G95"/>
  <c r="I95"/>
  <c r="K95"/>
  <c r="M95"/>
  <c r="H96"/>
  <c r="H95" s="1"/>
  <c r="I97"/>
  <c r="K97"/>
  <c r="M97"/>
  <c r="H98"/>
  <c r="H97" s="1"/>
  <c r="L99"/>
  <c r="N99" s="1"/>
  <c r="P99" s="1"/>
  <c r="G106"/>
  <c r="I106"/>
  <c r="I100" s="1"/>
  <c r="K106"/>
  <c r="M106"/>
  <c r="H107"/>
  <c r="H106" s="1"/>
  <c r="G108"/>
  <c r="I108"/>
  <c r="K108"/>
  <c r="M108"/>
  <c r="H109"/>
  <c r="H108" s="1"/>
  <c r="G110"/>
  <c r="I110"/>
  <c r="K110"/>
  <c r="M110"/>
  <c r="H111"/>
  <c r="H110" s="1"/>
  <c r="H112"/>
  <c r="I112"/>
  <c r="K112"/>
  <c r="M112"/>
  <c r="J113"/>
  <c r="J112" s="1"/>
  <c r="G114"/>
  <c r="I114"/>
  <c r="K114"/>
  <c r="M114"/>
  <c r="H116"/>
  <c r="H114" s="1"/>
  <c r="G118"/>
  <c r="I118"/>
  <c r="K118"/>
  <c r="M118"/>
  <c r="H119"/>
  <c r="H120"/>
  <c r="J120" s="1"/>
  <c r="L120" s="1"/>
  <c r="N120" s="1"/>
  <c r="P120" s="1"/>
  <c r="O118"/>
  <c r="O114"/>
  <c r="O112"/>
  <c r="O110"/>
  <c r="O108"/>
  <c r="O106"/>
  <c r="O97"/>
  <c r="O95"/>
  <c r="O93"/>
  <c r="O85"/>
  <c r="O83"/>
  <c r="O81"/>
  <c r="O79"/>
  <c r="O77"/>
  <c r="O72"/>
  <c r="O66"/>
  <c r="O62"/>
  <c r="O60"/>
  <c r="O58"/>
  <c r="O52"/>
  <c r="O44"/>
  <c r="O41"/>
  <c r="O38"/>
  <c r="O36"/>
  <c r="O33"/>
  <c r="O30"/>
  <c r="O28"/>
  <c r="O23"/>
  <c r="O21"/>
  <c r="O19"/>
  <c r="H100" l="1"/>
  <c r="I71"/>
  <c r="I51" s="1"/>
  <c r="G71"/>
  <c r="J69"/>
  <c r="H66"/>
  <c r="H55" s="1"/>
  <c r="J30"/>
  <c r="H118"/>
  <c r="L113"/>
  <c r="N113" s="1"/>
  <c r="P113" s="1"/>
  <c r="P112" s="1"/>
  <c r="G100"/>
  <c r="G51" s="1"/>
  <c r="L63"/>
  <c r="L62" s="1"/>
  <c r="J54"/>
  <c r="J53" s="1"/>
  <c r="J52" s="1"/>
  <c r="J29"/>
  <c r="J28" s="1"/>
  <c r="J22"/>
  <c r="J21" s="1"/>
  <c r="K18"/>
  <c r="G18"/>
  <c r="K55"/>
  <c r="H44"/>
  <c r="H33"/>
  <c r="H30"/>
  <c r="H23"/>
  <c r="I18"/>
  <c r="J59"/>
  <c r="J58" s="1"/>
  <c r="J44"/>
  <c r="H41"/>
  <c r="J41"/>
  <c r="J38"/>
  <c r="H38"/>
  <c r="H36"/>
  <c r="J33"/>
  <c r="J23"/>
  <c r="H19"/>
  <c r="M18"/>
  <c r="M55"/>
  <c r="M71"/>
  <c r="K71"/>
  <c r="K100"/>
  <c r="M100"/>
  <c r="H72"/>
  <c r="J119"/>
  <c r="J116"/>
  <c r="J111"/>
  <c r="J109"/>
  <c r="J107"/>
  <c r="J98"/>
  <c r="J96"/>
  <c r="J94"/>
  <c r="J86"/>
  <c r="J84"/>
  <c r="J82"/>
  <c r="J80"/>
  <c r="J78"/>
  <c r="J73"/>
  <c r="J67"/>
  <c r="N61"/>
  <c r="L45"/>
  <c r="L42"/>
  <c r="L39"/>
  <c r="L37"/>
  <c r="L34"/>
  <c r="L31"/>
  <c r="L24"/>
  <c r="L20"/>
  <c r="O55"/>
  <c r="O18"/>
  <c r="O100"/>
  <c r="O71"/>
  <c r="N112" l="1"/>
  <c r="L69"/>
  <c r="N69" s="1"/>
  <c r="P69" s="1"/>
  <c r="J66"/>
  <c r="J55" s="1"/>
  <c r="J51" s="1"/>
  <c r="J50" s="1"/>
  <c r="H51"/>
  <c r="H50" s="1"/>
  <c r="H121" s="1"/>
  <c r="L29"/>
  <c r="N63"/>
  <c r="N62" s="1"/>
  <c r="G50"/>
  <c r="G121" s="1"/>
  <c r="I50"/>
  <c r="L112"/>
  <c r="I121"/>
  <c r="M51"/>
  <c r="M50" s="1"/>
  <c r="M121" s="1"/>
  <c r="L22"/>
  <c r="N22" s="1"/>
  <c r="L54"/>
  <c r="L53" s="1"/>
  <c r="L52" s="1"/>
  <c r="K51"/>
  <c r="K50" s="1"/>
  <c r="K121" s="1"/>
  <c r="H18"/>
  <c r="L59"/>
  <c r="N59" s="1"/>
  <c r="J18"/>
  <c r="O51"/>
  <c r="O50" s="1"/>
  <c r="O121" s="1"/>
  <c r="L21"/>
  <c r="L28"/>
  <c r="N29"/>
  <c r="L33"/>
  <c r="N34"/>
  <c r="L38"/>
  <c r="N39"/>
  <c r="L44"/>
  <c r="N45"/>
  <c r="L67"/>
  <c r="L78"/>
  <c r="J77"/>
  <c r="L82"/>
  <c r="J81"/>
  <c r="L86"/>
  <c r="J85"/>
  <c r="L96"/>
  <c r="J95"/>
  <c r="J106"/>
  <c r="L107"/>
  <c r="L111"/>
  <c r="J110"/>
  <c r="L119"/>
  <c r="J118"/>
  <c r="L19"/>
  <c r="N20"/>
  <c r="L23"/>
  <c r="N24"/>
  <c r="L30"/>
  <c r="N31"/>
  <c r="L36"/>
  <c r="N37"/>
  <c r="L41"/>
  <c r="N42"/>
  <c r="N54"/>
  <c r="N60"/>
  <c r="P61"/>
  <c r="P60" s="1"/>
  <c r="L73"/>
  <c r="J72"/>
  <c r="L80"/>
  <c r="J79"/>
  <c r="L84"/>
  <c r="J83"/>
  <c r="L94"/>
  <c r="J93"/>
  <c r="L98"/>
  <c r="J97"/>
  <c r="L109"/>
  <c r="J108"/>
  <c r="J114"/>
  <c r="L116"/>
  <c r="F118"/>
  <c r="F53"/>
  <c r="F52" s="1"/>
  <c r="F108"/>
  <c r="F95"/>
  <c r="F93"/>
  <c r="F106"/>
  <c r="F104"/>
  <c r="F114"/>
  <c r="F112"/>
  <c r="F110"/>
  <c r="F91"/>
  <c r="F89"/>
  <c r="F85"/>
  <c r="F83"/>
  <c r="F81"/>
  <c r="F79"/>
  <c r="F77"/>
  <c r="F72"/>
  <c r="F64"/>
  <c r="F62"/>
  <c r="F58"/>
  <c r="F44"/>
  <c r="F41"/>
  <c r="F38"/>
  <c r="F36"/>
  <c r="F33"/>
  <c r="F30"/>
  <c r="F28"/>
  <c r="F23"/>
  <c r="F21"/>
  <c r="F19"/>
  <c r="J71" l="1"/>
  <c r="J100"/>
  <c r="F55"/>
  <c r="F71"/>
  <c r="P63"/>
  <c r="P62" s="1"/>
  <c r="L58"/>
  <c r="L114"/>
  <c r="N116"/>
  <c r="N53"/>
  <c r="N52" s="1"/>
  <c r="P54"/>
  <c r="P53" s="1"/>
  <c r="P52" s="1"/>
  <c r="N41"/>
  <c r="P42"/>
  <c r="P41" s="1"/>
  <c r="N36"/>
  <c r="P37"/>
  <c r="P36" s="1"/>
  <c r="N30"/>
  <c r="P31"/>
  <c r="P30" s="1"/>
  <c r="N23"/>
  <c r="P24"/>
  <c r="P23" s="1"/>
  <c r="N19"/>
  <c r="P20"/>
  <c r="P19" s="1"/>
  <c r="L106"/>
  <c r="N107"/>
  <c r="N58"/>
  <c r="P59"/>
  <c r="P58" s="1"/>
  <c r="N44"/>
  <c r="P45"/>
  <c r="P44" s="1"/>
  <c r="N38"/>
  <c r="P39"/>
  <c r="P38" s="1"/>
  <c r="N33"/>
  <c r="P34"/>
  <c r="P33" s="1"/>
  <c r="N28"/>
  <c r="P29"/>
  <c r="P28" s="1"/>
  <c r="N21"/>
  <c r="P22"/>
  <c r="P21" s="1"/>
  <c r="L108"/>
  <c r="N109"/>
  <c r="L97"/>
  <c r="N98"/>
  <c r="L93"/>
  <c r="N94"/>
  <c r="L83"/>
  <c r="N84"/>
  <c r="L79"/>
  <c r="N80"/>
  <c r="L72"/>
  <c r="N73"/>
  <c r="L118"/>
  <c r="N119"/>
  <c r="L110"/>
  <c r="N111"/>
  <c r="L95"/>
  <c r="N96"/>
  <c r="L85"/>
  <c r="N86"/>
  <c r="L81"/>
  <c r="N82"/>
  <c r="L77"/>
  <c r="N78"/>
  <c r="L66"/>
  <c r="N67"/>
  <c r="L18"/>
  <c r="F100"/>
  <c r="F18"/>
  <c r="L55" l="1"/>
  <c r="J121"/>
  <c r="N66"/>
  <c r="P67"/>
  <c r="P66" s="1"/>
  <c r="P78"/>
  <c r="P77" s="1"/>
  <c r="N77"/>
  <c r="P82"/>
  <c r="P81" s="1"/>
  <c r="N81"/>
  <c r="N85"/>
  <c r="P86"/>
  <c r="P85" s="1"/>
  <c r="N95"/>
  <c r="P96"/>
  <c r="P95" s="1"/>
  <c r="N110"/>
  <c r="P111"/>
  <c r="P110" s="1"/>
  <c r="N118"/>
  <c r="P119"/>
  <c r="P118" s="1"/>
  <c r="P73"/>
  <c r="P72" s="1"/>
  <c r="N72"/>
  <c r="N79"/>
  <c r="P80"/>
  <c r="P79" s="1"/>
  <c r="N83"/>
  <c r="P84"/>
  <c r="P83" s="1"/>
  <c r="N93"/>
  <c r="P94"/>
  <c r="P93" s="1"/>
  <c r="N97"/>
  <c r="P98"/>
  <c r="P97" s="1"/>
  <c r="N108"/>
  <c r="P109"/>
  <c r="P108" s="1"/>
  <c r="N106"/>
  <c r="N100" s="1"/>
  <c r="P107"/>
  <c r="P106" s="1"/>
  <c r="P100" s="1"/>
  <c r="N114"/>
  <c r="P116"/>
  <c r="P114" s="1"/>
  <c r="P18"/>
  <c r="L71"/>
  <c r="L100"/>
  <c r="N18"/>
  <c r="F51"/>
  <c r="F50" s="1"/>
  <c r="F121" s="1"/>
  <c r="L51" l="1"/>
  <c r="L50" s="1"/>
  <c r="L121" s="1"/>
  <c r="N55"/>
  <c r="P71"/>
  <c r="N71"/>
  <c r="P55"/>
  <c r="P51" s="1"/>
  <c r="P50" s="1"/>
  <c r="P121" s="1"/>
  <c r="N51" l="1"/>
  <c r="N50" s="1"/>
  <c r="N121" s="1"/>
</calcChain>
</file>

<file path=xl/sharedStrings.xml><?xml version="1.0" encoding="utf-8"?>
<sst xmlns="http://schemas.openxmlformats.org/spreadsheetml/2006/main" count="557" uniqueCount="222">
  <si>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</si>
  <si>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</si>
  <si>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</si>
  <si>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</si>
  <si>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</si>
  <si>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</si>
  <si>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</si>
  <si>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</si>
  <si>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</si>
  <si>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</si>
  <si>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</si>
  <si>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</si>
  <si>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</si>
  <si>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</si>
  <si>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</si>
  <si>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</si>
  <si>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</si>
  <si>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</si>
  <si>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</si>
  <si>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</si>
  <si>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</si>
  <si>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</si>
  <si>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</si>
  <si>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</si>
  <si>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</si>
  <si>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</si>
  <si>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</si>
  <si>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</si>
  <si>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</si>
  <si>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</si>
  <si>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</si>
  <si>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</si>
  <si>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</si>
  <si>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</si>
  <si>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</si>
  <si>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</si>
  <si>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</si>
  <si>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</si>
  <si>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</si>
  <si>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</si>
  <si>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</si>
  <si>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</si>
  <si>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</si>
  <si>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</si>
  <si>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</si>
  <si>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</si>
  <si>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</si>
  <si>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</si>
  <si>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</si>
  <si>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</si>
  <si>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</si>
  <si>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</si>
  <si>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</si>
  <si>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</si>
  <si>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</si>
  <si>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</si>
  <si>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</si>
  <si>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</si>
  <si>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</si>
  <si>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</si>
  <si>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907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</si>
  <si>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</si>
  <si>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</si>
  <si>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</si>
  <si>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</si>
  <si>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</si>
  <si>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</si>
  <si>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</si>
  <si>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</si>
  <si>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</si>
  <si>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</si>
  <si>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</si>
  <si>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</si>
  <si>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</si>
  <si>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</si>
  <si>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</si>
  <si>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</si>
  <si>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</si>
  <si>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</si>
  <si>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</si>
  <si>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</si>
  <si>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</si>
  <si>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</si>
  <si>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</si>
  <si>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</si>
  <si>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</si>
  <si>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</si>
  <si>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</si>
  <si>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</si>
  <si>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</si>
  <si>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</si>
  <si>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</si>
  <si>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</si>
  <si>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</si>
  <si>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</si>
  <si>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</si>
  <si>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</si>
  <si>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</si>
  <si>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</si>
  <si>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Приложение № 1</t>
  </si>
  <si>
    <t xml:space="preserve">от    № 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</si>
  <si>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</si>
  <si>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</si>
  <si>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</si>
  <si>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</si>
  <si>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</si>
  <si>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</si>
  <si>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</si>
  <si>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</si>
  <si>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</si>
  <si>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</si>
  <si>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</si>
  <si>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</si>
  <si>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</si>
  <si>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</si>
  <si>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</si>
  <si>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</si>
  <si>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</si>
  <si>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</si>
  <si>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</si>
  <si>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</si>
  <si>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</si>
  <si>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</si>
  <si>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</si>
  <si>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</si>
  <si>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</si>
  <si>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</si>
  <si>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</si>
  <si>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</si>
  <si>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</si>
  <si>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</si>
  <si>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</si>
  <si>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</si>
  <si>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</si>
  <si>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</si>
  <si>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</si>
  <si>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</si>
  <si>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</si>
  <si>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>2023554300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</si>
  <si>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</si>
  <si>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2023554305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</si>
  <si>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</si>
  <si>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2023554400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</si>
  <si>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</si>
  <si>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</si>
  <si>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</si>
  <si>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</si>
  <si>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</si>
  <si>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</si>
  <si>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2022000000</t>
  </si>
  <si>
    <t>2024000000</t>
  </si>
  <si>
    <t>2024001400</t>
  </si>
  <si>
    <t>2024001405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</si>
  <si>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</si>
  <si>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</si>
  <si>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2022546705</t>
  </si>
  <si>
    <t>Субсидия бюджетам на обеспечение развития и укрепления материально-технической базы домов культуры в насаленных пунктах с численностью жителей до 50 тысяч человек</t>
  </si>
  <si>
    <t>2022546700</t>
  </si>
  <si>
    <t>2024999905</t>
  </si>
  <si>
    <t>2024999900</t>
  </si>
  <si>
    <t>2040000000</t>
  </si>
  <si>
    <t>180</t>
  </si>
  <si>
    <t>Безвозмездные поступления от негосударственных организаций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</si>
  <si>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</si>
  <si>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</si>
  <si>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</si>
  <si>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2070500005</t>
  </si>
  <si>
    <t>Прочие безвозмездные поступления в бюджеты муниципальных районов</t>
  </si>
  <si>
    <t>2070503005</t>
  </si>
  <si>
    <t>Прочие безвозмездные поступления</t>
  </si>
  <si>
    <t>410</t>
  </si>
  <si>
    <t>2022551900</t>
  </si>
  <si>
    <t>Субсидия бюджетам на поддержку отрасли культура</t>
  </si>
  <si>
    <t>2022551905</t>
  </si>
  <si>
    <t>Субсидия бюджетам муниципальных районов на поддержку отрасли культуры</t>
  </si>
  <si>
    <t>1080700001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</si>
  <si>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</si>
  <si>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>2024543305</t>
  </si>
  <si>
    <t>2024543300</t>
  </si>
  <si>
    <t>Межбюджетные трансферты, передаваемые бюджетам на возмещение части затрат на уплату процентов по инвестиционным кредитам (займам) в агропромышленном комплдексе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</si>
  <si>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</si>
  <si>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</si>
  <si>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2023554100</t>
  </si>
  <si>
    <t>2023554205</t>
  </si>
  <si>
    <t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</t>
  </si>
  <si>
    <t>Субвенции бюджетам муниципальных образований на повышение продуктивности в молочном скотоводстве</t>
  </si>
  <si>
    <t>150</t>
  </si>
  <si>
    <t>Приложение № 6</t>
  </si>
  <si>
    <t>Прочие межбюджетные трансферты, передаваемые бюджетам муниципальных районов</t>
  </si>
  <si>
    <t>2023554105</t>
  </si>
  <si>
    <t>Субвенции бюджетам муниципальных районов на оказание несвязанной поддержки сельскохозяйственным товаропроизводителям в области растениеводства</t>
  </si>
  <si>
    <t>Субвенции бюджетам муниципальных районов на повышение продуктивности в молочном скотоводстве</t>
  </si>
  <si>
    <t>2023554200</t>
  </si>
  <si>
    <t>Прочие межбюджетные трансферты, передаваемые бюджетам</t>
  </si>
  <si>
    <t>Межбюджетные трансферты, передаваемые бюджетам муниципальных образований на на возмещениечасти затрат на уплату процентов по инвестиционным кредитам (займам) в агропромышленном комплексе</t>
  </si>
  <si>
    <t>Межбюджетные трансферты, передаваемые бюджетам муниципальных районов на на возмещениечасти затрат на уплату процентов по инвестиционным кредитам (займам) в агропромышленном комплексе</t>
  </si>
  <si>
    <t>2196001005</t>
  </si>
  <si>
    <t>2022522805</t>
  </si>
  <si>
    <t xml:space="preserve">Субсидия бюджетам муниципальных районов на оснащение объектов спортивной инфраструктуры спортивно-технологическим оборудованием </t>
  </si>
  <si>
    <t xml:space="preserve">Поправка </t>
  </si>
  <si>
    <t>поступления доходов бюджета муниципального района по налоговым и неналоговым доходам, по безвозмездным поступлениям по подстатьям классификации доходов бюджетов, прогнозируемые на 2020 год</t>
  </si>
  <si>
    <t>ППМИ</t>
  </si>
  <si>
    <t>лагерь</t>
  </si>
  <si>
    <t>Дот пос, адм ком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</si>
  <si>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</si>
  <si>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арх, с/х упр, КДН, животн</t>
  </si>
  <si>
    <t>опека, комм</t>
  </si>
  <si>
    <t>отд кат, комм</t>
  </si>
  <si>
    <t>2022004100</t>
  </si>
  <si>
    <t xml:space="preserve"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</si>
  <si>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2022004105</t>
  </si>
  <si>
    <t>2 чтение</t>
  </si>
  <si>
    <t>повышен кв</t>
  </si>
  <si>
    <t>субс на выр, ППМИ, повышен кв, благоустр сел терр, ТКО</t>
  </si>
  <si>
    <t>от 23.12.2019 № 43/314</t>
  </si>
  <si>
    <t>Поправка февраля</t>
  </si>
  <si>
    <t>2023546900</t>
  </si>
  <si>
    <t>2023546905</t>
  </si>
  <si>
    <t>Субвенции бюджетам на проведение Всероссийской переписи на селения 2020 года</t>
  </si>
  <si>
    <t>Субвенции бюджетам муниципальных районов на проведение Всероссийской переписи на селения 2020 года</t>
  </si>
  <si>
    <t>Приложение № 2</t>
  </si>
  <si>
    <t>от 21.02.2020 № 44/322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</si>
</sst>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00000"/>
    <numFmt numFmtId="166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6" fillId="2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6" fillId="3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0" fontId="7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/>
    <xf numFmtId="49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164" fontId="8" fillId="0" borderId="1" xfId="0" applyNumberFormat="1" applyFont="1" applyBorder="1"/>
    <xf numFmtId="164" fontId="6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right"/>
    </xf>
    <xf numFmtId="165" fontId="4" fillId="0" borderId="1" xfId="0" applyNumberFormat="1" applyFont="1" applyBorder="1"/>
    <xf numFmtId="165" fontId="6" fillId="3" borderId="1" xfId="0" applyNumberFormat="1" applyFont="1" applyFill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5" fontId="8" fillId="0" borderId="1" xfId="0" applyNumberFormat="1" applyFont="1" applyBorder="1"/>
    <xf numFmtId="165" fontId="6" fillId="0" borderId="1" xfId="0" applyNumberFormat="1" applyFont="1" applyBorder="1"/>
    <xf numFmtId="165" fontId="6" fillId="2" borderId="1" xfId="0" applyNumberFormat="1" applyFont="1" applyFill="1" applyBorder="1"/>
    <xf numFmtId="166" fontId="6" fillId="2" borderId="1" xfId="0" applyNumberFormat="1" applyFont="1" applyFill="1" applyBorder="1" applyAlignment="1">
      <alignment horizontal="right"/>
    </xf>
    <xf numFmtId="166" fontId="4" fillId="0" borderId="1" xfId="0" applyNumberFormat="1" applyFont="1" applyBorder="1"/>
    <xf numFmtId="166" fontId="6" fillId="3" borderId="1" xfId="0" applyNumberFormat="1" applyFont="1" applyFill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166" fontId="3" fillId="0" borderId="1" xfId="0" applyNumberFormat="1" applyFont="1" applyBorder="1"/>
    <xf numFmtId="166" fontId="8" fillId="0" borderId="1" xfId="0" applyNumberFormat="1" applyFont="1" applyBorder="1"/>
    <xf numFmtId="166" fontId="6" fillId="0" borderId="1" xfId="0" applyNumberFormat="1" applyFont="1" applyBorder="1"/>
    <xf numFmtId="166" fontId="6" fillId="2" borderId="1" xfId="0" applyNumberFormat="1" applyFont="1" applyFill="1" applyBorder="1"/>
    <xf numFmtId="49" fontId="2" fillId="0" borderId="0" xfId="0" applyNumberFormat="1" applyFont="1" applyAlignment="1">
      <alignment horizontal="center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49" fontId="7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wrapText="1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left" wrapText="1"/>
    </xf>
    <xf numFmtId="49" fontId="5" fillId="0" borderId="0" xfId="0" applyNumberFormat="1" applyFont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0" borderId="1" xfId="0" applyNumberFormat="1" applyFont="1" applyBorder="1"/>
    <xf numFmtId="164" fontId="7" fillId="3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164" fontId="7" fillId="2" borderId="1" xfId="0" applyNumberFormat="1" applyFont="1" applyFill="1" applyBorder="1"/>
    <xf numFmtId="164" fontId="3" fillId="0" borderId="1" xfId="0" applyNumberFormat="1" applyFont="1" applyBorder="1" applyAlignment="1">
      <alignment horizontal="right"/>
    </xf>
    <xf numFmtId="166" fontId="7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6" fontId="7" fillId="0" borderId="1" xfId="0" applyNumberFormat="1" applyFont="1" applyBorder="1"/>
    <xf numFmtId="166" fontId="7" fillId="3" borderId="1" xfId="0" applyNumberFormat="1" applyFont="1" applyFill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/>
    <xf numFmtId="49" fontId="9" fillId="0" borderId="0" xfId="0" applyNumberFormat="1" applyFont="1" applyAlignment="1">
      <alignment horizontal="center"/>
    </xf>
    <xf numFmtId="0" fontId="10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1"/>
  <sheetViews>
    <sheetView tabSelected="1" view="pageBreakPreview" topLeftCell="A5" zoomScale="90" zoomScaleNormal="90" zoomScaleSheetLayoutView="90" workbookViewId="0">
      <selection activeCell="E8" sqref="E8"/>
    </sheetView>
  </sheetViews>
  <sheetFormatPr defaultRowHeight="15"/>
  <cols>
    <col min="1" max="1" width="5.140625" style="1" customWidth="1"/>
    <col min="2" max="2" width="12.42578125" style="1" customWidth="1"/>
    <col min="3" max="3" width="6.140625" style="1" customWidth="1"/>
    <col min="4" max="4" width="4.7109375" style="1" customWidth="1"/>
    <col min="5" max="5" width="65" style="1" customWidth="1"/>
    <col min="6" max="6" width="15" hidden="1" customWidth="1"/>
    <col min="7" max="7" width="13.140625" hidden="1" customWidth="1"/>
    <col min="8" max="8" width="15.42578125" hidden="1" customWidth="1"/>
    <col min="9" max="9" width="24.42578125" hidden="1" customWidth="1"/>
    <col min="10" max="10" width="14.5703125" customWidth="1"/>
    <col min="11" max="11" width="13.140625" hidden="1" customWidth="1"/>
    <col min="12" max="12" width="13.5703125" hidden="1" customWidth="1"/>
    <col min="13" max="13" width="13.140625" hidden="1" customWidth="1"/>
    <col min="14" max="14" width="13.5703125" hidden="1" customWidth="1"/>
    <col min="15" max="15" width="13.140625" hidden="1" customWidth="1"/>
    <col min="16" max="16" width="13.5703125" hidden="1" customWidth="1"/>
  </cols>
  <sheetData>
    <row r="1" spans="1:16" ht="18.75" hidden="1" customHeight="1">
      <c r="C1" s="3"/>
      <c r="D1" s="3"/>
      <c r="E1" s="19" t="s">
        <v>99</v>
      </c>
    </row>
    <row r="2" spans="1:16" ht="18.75" hidden="1" customHeight="1">
      <c r="C2" s="3"/>
      <c r="D2" s="3"/>
      <c r="E2" s="19" t="s">
        <v>88</v>
      </c>
    </row>
    <row r="3" spans="1:16" ht="18.75" hidden="1">
      <c r="C3" s="68" t="s">
        <v>100</v>
      </c>
      <c r="D3" s="68"/>
      <c r="E3" s="68"/>
    </row>
    <row r="4" spans="1:16" ht="18.75" hidden="1">
      <c r="C4" s="3"/>
      <c r="D4" s="3"/>
      <c r="E4" s="2"/>
    </row>
    <row r="5" spans="1:16" ht="18.75">
      <c r="C5" s="3"/>
      <c r="D5" s="3"/>
      <c r="E5" s="68" t="s">
        <v>220</v>
      </c>
      <c r="F5" s="68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6" ht="18.75">
      <c r="C6" s="3"/>
      <c r="D6" s="3"/>
      <c r="E6" s="68" t="s">
        <v>88</v>
      </c>
      <c r="F6" s="68"/>
      <c r="G6" s="74"/>
      <c r="H6" s="74"/>
      <c r="I6" s="74"/>
      <c r="J6" s="74"/>
      <c r="K6" s="74"/>
      <c r="L6" s="74"/>
      <c r="M6" s="74"/>
      <c r="N6" s="74"/>
      <c r="O6" s="74"/>
      <c r="P6" s="74"/>
    </row>
    <row r="7" spans="1:16" ht="18.75">
      <c r="C7" s="3"/>
      <c r="D7" s="3"/>
      <c r="E7" s="68" t="s">
        <v>221</v>
      </c>
      <c r="F7" s="68"/>
      <c r="G7" s="74"/>
      <c r="H7" s="74"/>
      <c r="I7" s="74"/>
      <c r="J7" s="74"/>
      <c r="K7" s="74"/>
      <c r="L7" s="74"/>
      <c r="M7" s="74"/>
      <c r="N7" s="74"/>
      <c r="O7" s="74"/>
      <c r="P7" s="74"/>
    </row>
    <row r="8" spans="1:16" ht="18.75">
      <c r="C8" s="3"/>
      <c r="D8" s="3"/>
      <c r="E8" s="54"/>
    </row>
    <row r="9" spans="1:16" ht="18.75">
      <c r="C9" s="3"/>
      <c r="D9" s="3"/>
      <c r="E9" s="68" t="s">
        <v>187</v>
      </c>
      <c r="F9" s="68"/>
      <c r="G9" s="74"/>
      <c r="H9" s="74"/>
      <c r="I9" s="74"/>
      <c r="J9" s="74"/>
      <c r="K9" s="74"/>
      <c r="L9" s="74"/>
      <c r="M9" s="74"/>
      <c r="N9" s="74"/>
      <c r="O9" s="74"/>
      <c r="P9" s="74"/>
    </row>
    <row r="10" spans="1:16" ht="18.75">
      <c r="C10" s="3"/>
      <c r="D10" s="3"/>
      <c r="E10" s="68" t="s">
        <v>88</v>
      </c>
      <c r="F10" s="68"/>
      <c r="G10" s="74"/>
      <c r="H10" s="74"/>
      <c r="I10" s="74"/>
      <c r="J10" s="74"/>
      <c r="K10" s="74"/>
      <c r="L10" s="74"/>
      <c r="M10" s="74"/>
      <c r="N10" s="74"/>
      <c r="O10" s="74"/>
      <c r="P10" s="74"/>
    </row>
    <row r="11" spans="1:16" ht="18.75">
      <c r="C11" s="3"/>
      <c r="D11" s="3"/>
      <c r="E11" s="68" t="s">
        <v>214</v>
      </c>
      <c r="F11" s="68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6" ht="19.5" customHeight="1">
      <c r="E12" s="20"/>
    </row>
    <row r="13" spans="1:16" ht="18.75">
      <c r="A13" s="75" t="s">
        <v>101</v>
      </c>
      <c r="B13" s="75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</row>
    <row r="14" spans="1:16" ht="72.75" customHeight="1">
      <c r="A14" s="72" t="s">
        <v>200</v>
      </c>
      <c r="B14" s="72"/>
      <c r="C14" s="72"/>
      <c r="D14" s="72"/>
      <c r="E14" s="72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</row>
    <row r="15" spans="1:16" ht="21.75" customHeight="1">
      <c r="A15" s="39"/>
      <c r="B15" s="39"/>
      <c r="C15" s="39"/>
      <c r="D15" s="39"/>
      <c r="E15" s="39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ht="31.5">
      <c r="A16" s="69" t="s">
        <v>70</v>
      </c>
      <c r="B16" s="70"/>
      <c r="C16" s="70"/>
      <c r="D16" s="71"/>
      <c r="E16" s="41" t="s">
        <v>71</v>
      </c>
      <c r="F16" s="42" t="s">
        <v>75</v>
      </c>
      <c r="G16" s="17" t="s">
        <v>211</v>
      </c>
      <c r="H16" s="4" t="s">
        <v>75</v>
      </c>
      <c r="I16" s="17" t="s">
        <v>215</v>
      </c>
      <c r="J16" s="4" t="s">
        <v>75</v>
      </c>
      <c r="K16" s="17" t="s">
        <v>199</v>
      </c>
      <c r="L16" s="4" t="s">
        <v>75</v>
      </c>
      <c r="M16" s="17" t="s">
        <v>199</v>
      </c>
      <c r="N16" s="4" t="s">
        <v>75</v>
      </c>
      <c r="O16" s="17" t="s">
        <v>199</v>
      </c>
      <c r="P16" s="4" t="s">
        <v>75</v>
      </c>
    </row>
    <row r="17" spans="1:16" ht="15.75">
      <c r="A17" s="43" t="s">
        <v>76</v>
      </c>
      <c r="B17" s="43" t="s">
        <v>77</v>
      </c>
      <c r="C17" s="43" t="s">
        <v>78</v>
      </c>
      <c r="D17" s="43" t="s">
        <v>79</v>
      </c>
      <c r="E17" s="44" t="s">
        <v>80</v>
      </c>
      <c r="F17" s="4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ht="15.75">
      <c r="A18" s="46" t="s">
        <v>0</v>
      </c>
      <c r="B18" s="46" t="s">
        <v>1</v>
      </c>
      <c r="C18" s="46" t="s">
        <v>2</v>
      </c>
      <c r="D18" s="46" t="s">
        <v>0</v>
      </c>
      <c r="E18" s="11" t="s">
        <v>83</v>
      </c>
      <c r="F18" s="55">
        <f t="shared" ref="F18:H18" si="0">F19+F21+F23+F28+F30+F33+F36+F38+F41+F44</f>
        <v>29626.2</v>
      </c>
      <c r="G18" s="6">
        <f t="shared" si="0"/>
        <v>0</v>
      </c>
      <c r="H18" s="55">
        <f t="shared" si="0"/>
        <v>29626.2</v>
      </c>
      <c r="I18" s="6">
        <f t="shared" ref="I18:J18" si="1">I19+I21+I23+I28+I30+I33+I36+I38+I41+I44</f>
        <v>22.8</v>
      </c>
      <c r="J18" s="31">
        <f t="shared" si="1"/>
        <v>29649</v>
      </c>
      <c r="K18" s="6">
        <f t="shared" ref="K18:L18" si="2">K19+K21+K23+K28+K30+K33+K36+K38+K41+K44</f>
        <v>0</v>
      </c>
      <c r="L18" s="23">
        <f t="shared" si="2"/>
        <v>29649</v>
      </c>
      <c r="M18" s="23">
        <f t="shared" ref="M18:N18" si="3">M19+M21+M23+M28+M30+M33+M36+M38+M41+M44</f>
        <v>0</v>
      </c>
      <c r="N18" s="23">
        <f t="shared" si="3"/>
        <v>29649</v>
      </c>
      <c r="O18" s="23">
        <f t="shared" ref="O18:P18" si="4">O19+O21+O23+O28+O30+O33+O36+O38+O41+O44</f>
        <v>0</v>
      </c>
      <c r="P18" s="31">
        <f t="shared" si="4"/>
        <v>29649</v>
      </c>
    </row>
    <row r="19" spans="1:16" ht="15.75">
      <c r="A19" s="46" t="s">
        <v>0</v>
      </c>
      <c r="B19" s="46" t="s">
        <v>3</v>
      </c>
      <c r="C19" s="46" t="s">
        <v>2</v>
      </c>
      <c r="D19" s="46" t="s">
        <v>0</v>
      </c>
      <c r="E19" s="11" t="s">
        <v>4</v>
      </c>
      <c r="F19" s="55">
        <f t="shared" ref="F19:P19" si="5">F20</f>
        <v>9067.2999999999993</v>
      </c>
      <c r="G19" s="6">
        <f t="shared" si="5"/>
        <v>0</v>
      </c>
      <c r="H19" s="55">
        <f t="shared" si="5"/>
        <v>9067.2999999999993</v>
      </c>
      <c r="I19" s="6">
        <f t="shared" si="5"/>
        <v>0</v>
      </c>
      <c r="J19" s="31">
        <f t="shared" si="5"/>
        <v>9067.2999999999993</v>
      </c>
      <c r="K19" s="6">
        <f t="shared" si="5"/>
        <v>0</v>
      </c>
      <c r="L19" s="23">
        <f t="shared" si="5"/>
        <v>9067.2999999999993</v>
      </c>
      <c r="M19" s="23">
        <f t="shared" si="5"/>
        <v>0</v>
      </c>
      <c r="N19" s="23">
        <f t="shared" si="5"/>
        <v>9067.2999999999993</v>
      </c>
      <c r="O19" s="23">
        <f t="shared" si="5"/>
        <v>0</v>
      </c>
      <c r="P19" s="31">
        <f t="shared" si="5"/>
        <v>9067.2999999999993</v>
      </c>
    </row>
    <row r="20" spans="1:16" ht="15.75">
      <c r="A20" s="47" t="s">
        <v>0</v>
      </c>
      <c r="B20" s="47" t="s">
        <v>5</v>
      </c>
      <c r="C20" s="47" t="s">
        <v>2</v>
      </c>
      <c r="D20" s="47" t="s">
        <v>7</v>
      </c>
      <c r="E20" s="12" t="s">
        <v>6</v>
      </c>
      <c r="F20" s="56">
        <v>9067.2999999999993</v>
      </c>
      <c r="G20" s="18"/>
      <c r="H20" s="57">
        <f>F20+G20</f>
        <v>9067.2999999999993</v>
      </c>
      <c r="I20" s="18"/>
      <c r="J20" s="32">
        <f>H20+I20</f>
        <v>9067.2999999999993</v>
      </c>
      <c r="K20" s="18"/>
      <c r="L20" s="24">
        <f>J20+K20</f>
        <v>9067.2999999999993</v>
      </c>
      <c r="M20" s="24"/>
      <c r="N20" s="24">
        <f>L20+M20</f>
        <v>9067.2999999999993</v>
      </c>
      <c r="O20" s="24"/>
      <c r="P20" s="32">
        <f>N20+O20</f>
        <v>9067.2999999999993</v>
      </c>
    </row>
    <row r="21" spans="1:16" ht="47.25">
      <c r="A21" s="46" t="s">
        <v>0</v>
      </c>
      <c r="B21" s="46" t="s">
        <v>8</v>
      </c>
      <c r="C21" s="46" t="s">
        <v>2</v>
      </c>
      <c r="D21" s="46" t="s">
        <v>0</v>
      </c>
      <c r="E21" s="11" t="s">
        <v>9</v>
      </c>
      <c r="F21" s="55">
        <f t="shared" ref="F21:P21" si="6">F22</f>
        <v>3382.6</v>
      </c>
      <c r="G21" s="6">
        <f t="shared" si="6"/>
        <v>0</v>
      </c>
      <c r="H21" s="55">
        <f t="shared" si="6"/>
        <v>3382.6</v>
      </c>
      <c r="I21" s="6">
        <f t="shared" si="6"/>
        <v>0</v>
      </c>
      <c r="J21" s="31">
        <f t="shared" si="6"/>
        <v>3382.6</v>
      </c>
      <c r="K21" s="6">
        <f t="shared" si="6"/>
        <v>0</v>
      </c>
      <c r="L21" s="23">
        <f t="shared" si="6"/>
        <v>3382.6</v>
      </c>
      <c r="M21" s="23">
        <f t="shared" si="6"/>
        <v>0</v>
      </c>
      <c r="N21" s="23">
        <f t="shared" si="6"/>
        <v>3382.6</v>
      </c>
      <c r="O21" s="23">
        <f t="shared" si="6"/>
        <v>0</v>
      </c>
      <c r="P21" s="31">
        <f t="shared" si="6"/>
        <v>3382.6</v>
      </c>
    </row>
    <row r="22" spans="1:16" ht="31.5">
      <c r="A22" s="47" t="s">
        <v>0</v>
      </c>
      <c r="B22" s="47" t="s">
        <v>10</v>
      </c>
      <c r="C22" s="47" t="s">
        <v>2</v>
      </c>
      <c r="D22" s="47" t="s">
        <v>7</v>
      </c>
      <c r="E22" s="12" t="s">
        <v>11</v>
      </c>
      <c r="F22" s="56">
        <v>3382.6</v>
      </c>
      <c r="G22" s="18"/>
      <c r="H22" s="57">
        <f>F22+G22</f>
        <v>3382.6</v>
      </c>
      <c r="I22" s="18"/>
      <c r="J22" s="32">
        <f>H22+I22</f>
        <v>3382.6</v>
      </c>
      <c r="K22" s="18"/>
      <c r="L22" s="24">
        <f>J22+K22</f>
        <v>3382.6</v>
      </c>
      <c r="M22" s="24"/>
      <c r="N22" s="24">
        <f>L22+M22</f>
        <v>3382.6</v>
      </c>
      <c r="O22" s="24"/>
      <c r="P22" s="32">
        <f>N22+O22</f>
        <v>3382.6</v>
      </c>
    </row>
    <row r="23" spans="1:16" ht="15.75">
      <c r="A23" s="46" t="s">
        <v>0</v>
      </c>
      <c r="B23" s="46" t="s">
        <v>12</v>
      </c>
      <c r="C23" s="46" t="s">
        <v>2</v>
      </c>
      <c r="D23" s="46" t="s">
        <v>0</v>
      </c>
      <c r="E23" s="11" t="s">
        <v>13</v>
      </c>
      <c r="F23" s="55">
        <f t="shared" ref="F23:H23" si="7">F24+F25+F26+F27</f>
        <v>11205.9</v>
      </c>
      <c r="G23" s="6">
        <f t="shared" si="7"/>
        <v>0</v>
      </c>
      <c r="H23" s="55">
        <f t="shared" si="7"/>
        <v>11205.9</v>
      </c>
      <c r="I23" s="6">
        <f t="shared" ref="I23:J23" si="8">I24+I25+I26+I27</f>
        <v>0</v>
      </c>
      <c r="J23" s="31">
        <f t="shared" si="8"/>
        <v>11205.9</v>
      </c>
      <c r="K23" s="6">
        <f t="shared" ref="K23:L23" si="9">K24+K25+K26+K27</f>
        <v>0</v>
      </c>
      <c r="L23" s="23">
        <f t="shared" si="9"/>
        <v>11205.9</v>
      </c>
      <c r="M23" s="23">
        <f t="shared" ref="M23:N23" si="10">M24+M25+M26+M27</f>
        <v>0</v>
      </c>
      <c r="N23" s="23">
        <f t="shared" si="10"/>
        <v>11205.9</v>
      </c>
      <c r="O23" s="23">
        <f t="shared" ref="O23:P23" si="11">O24+O25+O26+O27</f>
        <v>0</v>
      </c>
      <c r="P23" s="31">
        <f t="shared" si="11"/>
        <v>11205.9</v>
      </c>
    </row>
    <row r="24" spans="1:16" ht="31.5">
      <c r="A24" s="47" t="s">
        <v>0</v>
      </c>
      <c r="B24" s="47" t="s">
        <v>14</v>
      </c>
      <c r="C24" s="47" t="s">
        <v>2</v>
      </c>
      <c r="D24" s="47" t="s">
        <v>7</v>
      </c>
      <c r="E24" s="12" t="s">
        <v>15</v>
      </c>
      <c r="F24" s="57">
        <v>8891.6</v>
      </c>
      <c r="G24" s="18"/>
      <c r="H24" s="57">
        <f>F24+G24</f>
        <v>8891.6</v>
      </c>
      <c r="I24" s="18"/>
      <c r="J24" s="32">
        <f>H24+I24</f>
        <v>8891.6</v>
      </c>
      <c r="K24" s="18"/>
      <c r="L24" s="24">
        <f>J24+K24</f>
        <v>8891.6</v>
      </c>
      <c r="M24" s="24"/>
      <c r="N24" s="24">
        <f>L24+M24</f>
        <v>8891.6</v>
      </c>
      <c r="O24" s="24"/>
      <c r="P24" s="32">
        <f>N24+O24</f>
        <v>8891.6</v>
      </c>
    </row>
    <row r="25" spans="1:16" ht="31.5">
      <c r="A25" s="47" t="s">
        <v>0</v>
      </c>
      <c r="B25" s="47" t="s">
        <v>90</v>
      </c>
      <c r="C25" s="47" t="s">
        <v>2</v>
      </c>
      <c r="D25" s="47" t="s">
        <v>7</v>
      </c>
      <c r="E25" s="12" t="s">
        <v>16</v>
      </c>
      <c r="F25" s="57">
        <v>1683.6</v>
      </c>
      <c r="G25" s="18"/>
      <c r="H25" s="57">
        <f t="shared" ref="H25:H27" si="12">F25+G25</f>
        <v>1683.6</v>
      </c>
      <c r="I25" s="18"/>
      <c r="J25" s="32">
        <f t="shared" ref="J25:J27" si="13">H25+I25</f>
        <v>1683.6</v>
      </c>
      <c r="K25" s="18"/>
      <c r="L25" s="24">
        <f t="shared" ref="L25:L27" si="14">J25+K25</f>
        <v>1683.6</v>
      </c>
      <c r="M25" s="24"/>
      <c r="N25" s="24">
        <f t="shared" ref="N25:N27" si="15">L25+M25</f>
        <v>1683.6</v>
      </c>
      <c r="O25" s="24"/>
      <c r="P25" s="32">
        <f>N25+O25</f>
        <v>1683.6</v>
      </c>
    </row>
    <row r="26" spans="1:16" ht="15.75">
      <c r="A26" s="47" t="s">
        <v>0</v>
      </c>
      <c r="B26" s="47" t="s">
        <v>91</v>
      </c>
      <c r="C26" s="47" t="s">
        <v>2</v>
      </c>
      <c r="D26" s="47" t="s">
        <v>7</v>
      </c>
      <c r="E26" s="12" t="s">
        <v>17</v>
      </c>
      <c r="F26" s="57">
        <v>22.3</v>
      </c>
      <c r="G26" s="18"/>
      <c r="H26" s="57">
        <f t="shared" si="12"/>
        <v>22.3</v>
      </c>
      <c r="I26" s="18"/>
      <c r="J26" s="32">
        <f t="shared" si="13"/>
        <v>22.3</v>
      </c>
      <c r="K26" s="18"/>
      <c r="L26" s="24">
        <f t="shared" si="14"/>
        <v>22.3</v>
      </c>
      <c r="M26" s="24"/>
      <c r="N26" s="24">
        <f t="shared" si="15"/>
        <v>22.3</v>
      </c>
      <c r="O26" s="24"/>
      <c r="P26" s="32">
        <f>N26+O26</f>
        <v>22.3</v>
      </c>
    </row>
    <row r="27" spans="1:16" ht="31.5">
      <c r="A27" s="47" t="s">
        <v>0</v>
      </c>
      <c r="B27" s="47" t="s">
        <v>92</v>
      </c>
      <c r="C27" s="47" t="s">
        <v>2</v>
      </c>
      <c r="D27" s="47" t="s">
        <v>7</v>
      </c>
      <c r="E27" s="12" t="s">
        <v>73</v>
      </c>
      <c r="F27" s="57">
        <v>608.4</v>
      </c>
      <c r="G27" s="18"/>
      <c r="H27" s="57">
        <f t="shared" si="12"/>
        <v>608.4</v>
      </c>
      <c r="I27" s="18"/>
      <c r="J27" s="32">
        <f t="shared" si="13"/>
        <v>608.4</v>
      </c>
      <c r="K27" s="18"/>
      <c r="L27" s="24">
        <f t="shared" si="14"/>
        <v>608.4</v>
      </c>
      <c r="M27" s="24"/>
      <c r="N27" s="24">
        <f t="shared" si="15"/>
        <v>608.4</v>
      </c>
      <c r="O27" s="24"/>
      <c r="P27" s="32">
        <f>N27+O27</f>
        <v>608.4</v>
      </c>
    </row>
    <row r="28" spans="1:16" ht="15.75">
      <c r="A28" s="46" t="s">
        <v>0</v>
      </c>
      <c r="B28" s="46" t="s">
        <v>18</v>
      </c>
      <c r="C28" s="46" t="s">
        <v>2</v>
      </c>
      <c r="D28" s="46" t="s">
        <v>0</v>
      </c>
      <c r="E28" s="11" t="s">
        <v>19</v>
      </c>
      <c r="F28" s="55">
        <f t="shared" ref="F28:P28" si="16">F29</f>
        <v>846.9</v>
      </c>
      <c r="G28" s="6">
        <f t="shared" si="16"/>
        <v>0</v>
      </c>
      <c r="H28" s="55">
        <f t="shared" si="16"/>
        <v>846.9</v>
      </c>
      <c r="I28" s="6">
        <f t="shared" si="16"/>
        <v>0</v>
      </c>
      <c r="J28" s="31">
        <f t="shared" si="16"/>
        <v>846.9</v>
      </c>
      <c r="K28" s="6">
        <f t="shared" si="16"/>
        <v>0</v>
      </c>
      <c r="L28" s="23">
        <f t="shared" si="16"/>
        <v>846.9</v>
      </c>
      <c r="M28" s="23">
        <f t="shared" si="16"/>
        <v>0</v>
      </c>
      <c r="N28" s="23">
        <f t="shared" si="16"/>
        <v>846.9</v>
      </c>
      <c r="O28" s="23">
        <f t="shared" si="16"/>
        <v>0</v>
      </c>
      <c r="P28" s="31">
        <f t="shared" si="16"/>
        <v>846.9</v>
      </c>
    </row>
    <row r="29" spans="1:16" ht="15.75">
      <c r="A29" s="47" t="s">
        <v>0</v>
      </c>
      <c r="B29" s="47" t="s">
        <v>93</v>
      </c>
      <c r="C29" s="47" t="s">
        <v>2</v>
      </c>
      <c r="D29" s="47" t="s">
        <v>7</v>
      </c>
      <c r="E29" s="12" t="s">
        <v>146</v>
      </c>
      <c r="F29" s="57">
        <v>846.9</v>
      </c>
      <c r="G29" s="18"/>
      <c r="H29" s="57">
        <f>F29+G29</f>
        <v>846.9</v>
      </c>
      <c r="I29" s="18"/>
      <c r="J29" s="32">
        <f>H29+I29</f>
        <v>846.9</v>
      </c>
      <c r="K29" s="18"/>
      <c r="L29" s="24">
        <f>J29+K29</f>
        <v>846.9</v>
      </c>
      <c r="M29" s="24"/>
      <c r="N29" s="24">
        <f>L29+M29</f>
        <v>846.9</v>
      </c>
      <c r="O29" s="24"/>
      <c r="P29" s="32">
        <f>N29+O29</f>
        <v>846.9</v>
      </c>
    </row>
    <row r="30" spans="1:16" ht="15.75">
      <c r="A30" s="46" t="s">
        <v>0</v>
      </c>
      <c r="B30" s="46" t="s">
        <v>20</v>
      </c>
      <c r="C30" s="46" t="s">
        <v>2</v>
      </c>
      <c r="D30" s="46" t="s">
        <v>0</v>
      </c>
      <c r="E30" s="11" t="s">
        <v>21</v>
      </c>
      <c r="F30" s="55">
        <f t="shared" ref="F30:H30" si="17">F31+F32</f>
        <v>322.5</v>
      </c>
      <c r="G30" s="6">
        <f t="shared" si="17"/>
        <v>0</v>
      </c>
      <c r="H30" s="55">
        <f t="shared" si="17"/>
        <v>322.5</v>
      </c>
      <c r="I30" s="6">
        <f t="shared" ref="I30:J30" si="18">I31+I32</f>
        <v>0</v>
      </c>
      <c r="J30" s="31">
        <f t="shared" si="18"/>
        <v>322.5</v>
      </c>
      <c r="K30" s="6">
        <f t="shared" ref="K30:L30" si="19">K31+K32</f>
        <v>0</v>
      </c>
      <c r="L30" s="23">
        <f t="shared" si="19"/>
        <v>322.5</v>
      </c>
      <c r="M30" s="23">
        <f t="shared" ref="M30:N30" si="20">M31+M32</f>
        <v>0</v>
      </c>
      <c r="N30" s="23">
        <f t="shared" si="20"/>
        <v>322.5</v>
      </c>
      <c r="O30" s="23">
        <f t="shared" ref="O30:P30" si="21">O31+O32</f>
        <v>0</v>
      </c>
      <c r="P30" s="31">
        <f t="shared" si="21"/>
        <v>322.5</v>
      </c>
    </row>
    <row r="31" spans="1:16" ht="31.5">
      <c r="A31" s="47" t="s">
        <v>0</v>
      </c>
      <c r="B31" s="47" t="s">
        <v>94</v>
      </c>
      <c r="C31" s="47" t="s">
        <v>2</v>
      </c>
      <c r="D31" s="47" t="s">
        <v>7</v>
      </c>
      <c r="E31" s="12" t="s">
        <v>74</v>
      </c>
      <c r="F31" s="57">
        <v>322.5</v>
      </c>
      <c r="G31" s="18"/>
      <c r="H31" s="57">
        <f>F31+G31</f>
        <v>322.5</v>
      </c>
      <c r="I31" s="18"/>
      <c r="J31" s="32">
        <f>H31+I31</f>
        <v>322.5</v>
      </c>
      <c r="K31" s="18"/>
      <c r="L31" s="24">
        <f>J31+K31</f>
        <v>322.5</v>
      </c>
      <c r="M31" s="24"/>
      <c r="N31" s="24">
        <f>L31+M31</f>
        <v>322.5</v>
      </c>
      <c r="O31" s="24"/>
      <c r="P31" s="32">
        <f>N31+O31</f>
        <v>322.5</v>
      </c>
    </row>
    <row r="32" spans="1:16" ht="31.5" hidden="1">
      <c r="A32" s="47" t="s">
        <v>0</v>
      </c>
      <c r="B32" s="47" t="s">
        <v>175</v>
      </c>
      <c r="C32" s="47" t="s">
        <v>2</v>
      </c>
      <c r="D32" s="47" t="s">
        <v>7</v>
      </c>
      <c r="E32" s="12" t="s">
        <v>176</v>
      </c>
      <c r="F32" s="57"/>
      <c r="G32" s="18"/>
      <c r="H32" s="57">
        <f>F32+G32</f>
        <v>0</v>
      </c>
      <c r="I32" s="18"/>
      <c r="J32" s="32">
        <f>H32+I32</f>
        <v>0</v>
      </c>
      <c r="K32" s="18"/>
      <c r="L32" s="24">
        <f>J32+K32</f>
        <v>0</v>
      </c>
      <c r="M32" s="24"/>
      <c r="N32" s="24">
        <f>L32+M32</f>
        <v>0</v>
      </c>
      <c r="O32" s="24"/>
      <c r="P32" s="32">
        <f>N32+O32</f>
        <v>0</v>
      </c>
    </row>
    <row r="33" spans="1:16" ht="47.25">
      <c r="A33" s="46" t="s">
        <v>0</v>
      </c>
      <c r="B33" s="46" t="s">
        <v>22</v>
      </c>
      <c r="C33" s="46" t="s">
        <v>2</v>
      </c>
      <c r="D33" s="46" t="s">
        <v>0</v>
      </c>
      <c r="E33" s="11" t="s">
        <v>23</v>
      </c>
      <c r="F33" s="55">
        <f t="shared" ref="F33:H33" si="22">F34+F35</f>
        <v>1610</v>
      </c>
      <c r="G33" s="6">
        <f t="shared" si="22"/>
        <v>0</v>
      </c>
      <c r="H33" s="55">
        <f t="shared" si="22"/>
        <v>1610</v>
      </c>
      <c r="I33" s="6">
        <f t="shared" ref="I33:J33" si="23">I34+I35</f>
        <v>0</v>
      </c>
      <c r="J33" s="31">
        <f t="shared" si="23"/>
        <v>1610</v>
      </c>
      <c r="K33" s="6">
        <f t="shared" ref="K33:L33" si="24">K34+K35</f>
        <v>0</v>
      </c>
      <c r="L33" s="23">
        <f t="shared" si="24"/>
        <v>1610</v>
      </c>
      <c r="M33" s="23">
        <f t="shared" ref="M33:N33" si="25">M34+M35</f>
        <v>0</v>
      </c>
      <c r="N33" s="23">
        <f t="shared" si="25"/>
        <v>1610</v>
      </c>
      <c r="O33" s="23">
        <f t="shared" ref="O33:P33" si="26">O34+O35</f>
        <v>0</v>
      </c>
      <c r="P33" s="31">
        <f t="shared" si="26"/>
        <v>1610</v>
      </c>
    </row>
    <row r="34" spans="1:16" ht="94.5">
      <c r="A34" s="47" t="s">
        <v>0</v>
      </c>
      <c r="B34" s="47" t="s">
        <v>24</v>
      </c>
      <c r="C34" s="47" t="s">
        <v>2</v>
      </c>
      <c r="D34" s="47" t="s">
        <v>25</v>
      </c>
      <c r="E34" s="16" t="s">
        <v>147</v>
      </c>
      <c r="F34" s="57">
        <v>1486</v>
      </c>
      <c r="G34" s="18"/>
      <c r="H34" s="57">
        <f>F34+G34</f>
        <v>1486</v>
      </c>
      <c r="I34" s="18"/>
      <c r="J34" s="32">
        <f>H34+I34</f>
        <v>1486</v>
      </c>
      <c r="K34" s="18"/>
      <c r="L34" s="24">
        <f>J34+K34</f>
        <v>1486</v>
      </c>
      <c r="M34" s="24"/>
      <c r="N34" s="24">
        <f>L34+M34</f>
        <v>1486</v>
      </c>
      <c r="O34" s="24"/>
      <c r="P34" s="32">
        <f>N34+O34</f>
        <v>1486</v>
      </c>
    </row>
    <row r="35" spans="1:16" ht="94.5">
      <c r="A35" s="47" t="s">
        <v>0</v>
      </c>
      <c r="B35" s="47" t="s">
        <v>95</v>
      </c>
      <c r="C35" s="47" t="s">
        <v>2</v>
      </c>
      <c r="D35" s="47" t="s">
        <v>25</v>
      </c>
      <c r="E35" s="16" t="s">
        <v>148</v>
      </c>
      <c r="F35" s="57">
        <v>124</v>
      </c>
      <c r="G35" s="18"/>
      <c r="H35" s="57">
        <f>F35+G35</f>
        <v>124</v>
      </c>
      <c r="I35" s="18"/>
      <c r="J35" s="32">
        <f>H35+I35</f>
        <v>124</v>
      </c>
      <c r="K35" s="18"/>
      <c r="L35" s="24">
        <f>J35+K35</f>
        <v>124</v>
      </c>
      <c r="M35" s="24"/>
      <c r="N35" s="24">
        <f>L35+M35</f>
        <v>124</v>
      </c>
      <c r="O35" s="24"/>
      <c r="P35" s="32">
        <f>N35+O35</f>
        <v>124</v>
      </c>
    </row>
    <row r="36" spans="1:16" ht="31.5">
      <c r="A36" s="46" t="s">
        <v>0</v>
      </c>
      <c r="B36" s="46" t="s">
        <v>27</v>
      </c>
      <c r="C36" s="46" t="s">
        <v>2</v>
      </c>
      <c r="D36" s="46" t="s">
        <v>0</v>
      </c>
      <c r="E36" s="11" t="s">
        <v>28</v>
      </c>
      <c r="F36" s="55">
        <f t="shared" ref="F36:P36" si="27">F37</f>
        <v>11.7</v>
      </c>
      <c r="G36" s="6">
        <f t="shared" si="27"/>
        <v>0</v>
      </c>
      <c r="H36" s="55">
        <f t="shared" si="27"/>
        <v>11.7</v>
      </c>
      <c r="I36" s="6">
        <f t="shared" si="27"/>
        <v>0</v>
      </c>
      <c r="J36" s="31">
        <f t="shared" si="27"/>
        <v>11.7</v>
      </c>
      <c r="K36" s="6">
        <f t="shared" si="27"/>
        <v>0</v>
      </c>
      <c r="L36" s="23">
        <f t="shared" si="27"/>
        <v>11.7</v>
      </c>
      <c r="M36" s="23">
        <f t="shared" si="27"/>
        <v>0</v>
      </c>
      <c r="N36" s="23">
        <f t="shared" si="27"/>
        <v>11.7</v>
      </c>
      <c r="O36" s="23">
        <f t="shared" si="27"/>
        <v>0</v>
      </c>
      <c r="P36" s="31">
        <f t="shared" si="27"/>
        <v>11.7</v>
      </c>
    </row>
    <row r="37" spans="1:16" ht="15.75">
      <c r="A37" s="47" t="s">
        <v>0</v>
      </c>
      <c r="B37" s="47" t="s">
        <v>29</v>
      </c>
      <c r="C37" s="47" t="s">
        <v>2</v>
      </c>
      <c r="D37" s="47" t="s">
        <v>25</v>
      </c>
      <c r="E37" s="12" t="s">
        <v>30</v>
      </c>
      <c r="F37" s="57">
        <v>11.7</v>
      </c>
      <c r="G37" s="18"/>
      <c r="H37" s="57">
        <f>F37+G37</f>
        <v>11.7</v>
      </c>
      <c r="I37" s="18"/>
      <c r="J37" s="32">
        <f>H37+I37</f>
        <v>11.7</v>
      </c>
      <c r="K37" s="18"/>
      <c r="L37" s="24">
        <f>J37+K37</f>
        <v>11.7</v>
      </c>
      <c r="M37" s="24"/>
      <c r="N37" s="24">
        <f>L37+M37</f>
        <v>11.7</v>
      </c>
      <c r="O37" s="24"/>
      <c r="P37" s="32">
        <f>N37+O37</f>
        <v>11.7</v>
      </c>
    </row>
    <row r="38" spans="1:16" ht="31.5">
      <c r="A38" s="46" t="s">
        <v>0</v>
      </c>
      <c r="B38" s="46" t="s">
        <v>31</v>
      </c>
      <c r="C38" s="46" t="s">
        <v>2</v>
      </c>
      <c r="D38" s="46" t="s">
        <v>0</v>
      </c>
      <c r="E38" s="11" t="s">
        <v>84</v>
      </c>
      <c r="F38" s="55">
        <f t="shared" ref="F38:H38" si="28">F39+F40</f>
        <v>3179.3</v>
      </c>
      <c r="G38" s="6">
        <f t="shared" si="28"/>
        <v>0</v>
      </c>
      <c r="H38" s="55">
        <f t="shared" si="28"/>
        <v>3179.3</v>
      </c>
      <c r="I38" s="6">
        <f t="shared" ref="I38:J38" si="29">I39+I40</f>
        <v>22.8</v>
      </c>
      <c r="J38" s="31">
        <f t="shared" si="29"/>
        <v>3202.1000000000004</v>
      </c>
      <c r="K38" s="6">
        <f t="shared" ref="K38:L38" si="30">K39+K40</f>
        <v>0</v>
      </c>
      <c r="L38" s="23">
        <f t="shared" si="30"/>
        <v>3202.1000000000004</v>
      </c>
      <c r="M38" s="23">
        <f t="shared" ref="M38:N38" si="31">M39+M40</f>
        <v>0</v>
      </c>
      <c r="N38" s="23">
        <f t="shared" si="31"/>
        <v>3202.1000000000004</v>
      </c>
      <c r="O38" s="23">
        <f t="shared" ref="O38:P38" si="32">O39+O40</f>
        <v>0</v>
      </c>
      <c r="P38" s="31">
        <f t="shared" si="32"/>
        <v>3202.1000000000004</v>
      </c>
    </row>
    <row r="39" spans="1:16" ht="15.75">
      <c r="A39" s="47" t="s">
        <v>0</v>
      </c>
      <c r="B39" s="47" t="s">
        <v>32</v>
      </c>
      <c r="C39" s="47" t="s">
        <v>2</v>
      </c>
      <c r="D39" s="47" t="s">
        <v>33</v>
      </c>
      <c r="E39" s="12" t="s">
        <v>96</v>
      </c>
      <c r="F39" s="57">
        <v>2699.3</v>
      </c>
      <c r="G39" s="18"/>
      <c r="H39" s="57">
        <f>F39+G39</f>
        <v>2699.3</v>
      </c>
      <c r="I39" s="18">
        <v>22.8</v>
      </c>
      <c r="J39" s="32">
        <f>H39+I39</f>
        <v>2722.1000000000004</v>
      </c>
      <c r="K39" s="18"/>
      <c r="L39" s="24">
        <f>J39+K39</f>
        <v>2722.1000000000004</v>
      </c>
      <c r="M39" s="24"/>
      <c r="N39" s="24">
        <f>L39+M39</f>
        <v>2722.1000000000004</v>
      </c>
      <c r="O39" s="24"/>
      <c r="P39" s="32">
        <f>N39+O39</f>
        <v>2722.1000000000004</v>
      </c>
    </row>
    <row r="40" spans="1:16" ht="15.75">
      <c r="A40" s="47" t="s">
        <v>0</v>
      </c>
      <c r="B40" s="47" t="s">
        <v>35</v>
      </c>
      <c r="C40" s="47" t="s">
        <v>2</v>
      </c>
      <c r="D40" s="47" t="s">
        <v>33</v>
      </c>
      <c r="E40" s="12" t="s">
        <v>36</v>
      </c>
      <c r="F40" s="57">
        <v>480</v>
      </c>
      <c r="G40" s="18"/>
      <c r="H40" s="57">
        <f>F40+G40</f>
        <v>480</v>
      </c>
      <c r="I40" s="18"/>
      <c r="J40" s="32">
        <f>H40+I40</f>
        <v>480</v>
      </c>
      <c r="K40" s="18"/>
      <c r="L40" s="24">
        <f>J40+K40</f>
        <v>480</v>
      </c>
      <c r="M40" s="24"/>
      <c r="N40" s="24">
        <f>L40+M40</f>
        <v>480</v>
      </c>
      <c r="O40" s="24"/>
      <c r="P40" s="32">
        <f>N40+O40</f>
        <v>480</v>
      </c>
    </row>
    <row r="41" spans="1:16" ht="31.5" hidden="1">
      <c r="A41" s="46" t="s">
        <v>0</v>
      </c>
      <c r="B41" s="46" t="s">
        <v>37</v>
      </c>
      <c r="C41" s="46" t="s">
        <v>2</v>
      </c>
      <c r="D41" s="46" t="s">
        <v>0</v>
      </c>
      <c r="E41" s="11" t="s">
        <v>38</v>
      </c>
      <c r="F41" s="55">
        <f t="shared" ref="F41:H41" si="33">F42+F43</f>
        <v>0</v>
      </c>
      <c r="G41" s="6">
        <f t="shared" si="33"/>
        <v>0</v>
      </c>
      <c r="H41" s="55">
        <f t="shared" si="33"/>
        <v>0</v>
      </c>
      <c r="I41" s="6">
        <f t="shared" ref="I41:J41" si="34">I42+I43</f>
        <v>0</v>
      </c>
      <c r="J41" s="31">
        <f t="shared" si="34"/>
        <v>0</v>
      </c>
      <c r="K41" s="6">
        <f t="shared" ref="K41:L41" si="35">K42+K43</f>
        <v>0</v>
      </c>
      <c r="L41" s="23">
        <f t="shared" si="35"/>
        <v>0</v>
      </c>
      <c r="M41" s="23">
        <f t="shared" ref="M41:N41" si="36">M42+M43</f>
        <v>0</v>
      </c>
      <c r="N41" s="23">
        <f t="shared" si="36"/>
        <v>0</v>
      </c>
      <c r="O41" s="23">
        <f t="shared" ref="O41:P41" si="37">O42+O43</f>
        <v>0</v>
      </c>
      <c r="P41" s="31">
        <f t="shared" si="37"/>
        <v>0</v>
      </c>
    </row>
    <row r="42" spans="1:16" ht="94.5" hidden="1">
      <c r="A42" s="47" t="s">
        <v>0</v>
      </c>
      <c r="B42" s="47" t="s">
        <v>39</v>
      </c>
      <c r="C42" s="47" t="s">
        <v>2</v>
      </c>
      <c r="D42" s="47" t="s">
        <v>170</v>
      </c>
      <c r="E42" s="12" t="s">
        <v>85</v>
      </c>
      <c r="F42" s="57"/>
      <c r="G42" s="18"/>
      <c r="H42" s="57">
        <f>F42+G42</f>
        <v>0</v>
      </c>
      <c r="I42" s="18"/>
      <c r="J42" s="32">
        <f>H42+I42</f>
        <v>0</v>
      </c>
      <c r="K42" s="18"/>
      <c r="L42" s="24">
        <f>J42+K42</f>
        <v>0</v>
      </c>
      <c r="M42" s="24"/>
      <c r="N42" s="24">
        <f>L42+M42</f>
        <v>0</v>
      </c>
      <c r="O42" s="24"/>
      <c r="P42" s="32">
        <f>N42+O42</f>
        <v>0</v>
      </c>
    </row>
    <row r="43" spans="1:16" ht="31.5" hidden="1">
      <c r="A43" s="47" t="s">
        <v>0</v>
      </c>
      <c r="B43" s="47" t="s">
        <v>40</v>
      </c>
      <c r="C43" s="47" t="s">
        <v>2</v>
      </c>
      <c r="D43" s="47" t="s">
        <v>42</v>
      </c>
      <c r="E43" s="12" t="s">
        <v>41</v>
      </c>
      <c r="F43" s="57"/>
      <c r="G43" s="18"/>
      <c r="H43" s="57">
        <f>F43+G43</f>
        <v>0</v>
      </c>
      <c r="I43" s="18"/>
      <c r="J43" s="32">
        <f>H43+I43</f>
        <v>0</v>
      </c>
      <c r="K43" s="18"/>
      <c r="L43" s="24">
        <f>J43+K43</f>
        <v>0</v>
      </c>
      <c r="M43" s="24"/>
      <c r="N43" s="24">
        <f>L43+M43</f>
        <v>0</v>
      </c>
      <c r="O43" s="24"/>
      <c r="P43" s="32">
        <f>N43+O43</f>
        <v>0</v>
      </c>
    </row>
    <row r="44" spans="1:16" ht="15.75" hidden="1">
      <c r="A44" s="46" t="s">
        <v>0</v>
      </c>
      <c r="B44" s="46" t="s">
        <v>43</v>
      </c>
      <c r="C44" s="46" t="s">
        <v>2</v>
      </c>
      <c r="D44" s="46" t="s">
        <v>0</v>
      </c>
      <c r="E44" s="11" t="s">
        <v>44</v>
      </c>
      <c r="F44" s="55">
        <f t="shared" ref="F44:H44" si="38">F45+F46+F47+F48+F49</f>
        <v>0</v>
      </c>
      <c r="G44" s="6">
        <f t="shared" si="38"/>
        <v>0</v>
      </c>
      <c r="H44" s="55">
        <f t="shared" si="38"/>
        <v>0</v>
      </c>
      <c r="I44" s="6">
        <f t="shared" ref="I44:J44" si="39">I45+I46+I47+I48+I49</f>
        <v>0</v>
      </c>
      <c r="J44" s="31">
        <f t="shared" si="39"/>
        <v>0</v>
      </c>
      <c r="K44" s="6">
        <f t="shared" ref="K44:L44" si="40">K45+K46+K47+K48+K49</f>
        <v>0</v>
      </c>
      <c r="L44" s="23">
        <f t="shared" si="40"/>
        <v>0</v>
      </c>
      <c r="M44" s="23">
        <f t="shared" ref="M44:N44" si="41">M45+M46+M47+M48+M49</f>
        <v>0</v>
      </c>
      <c r="N44" s="23">
        <f t="shared" si="41"/>
        <v>0</v>
      </c>
      <c r="O44" s="23">
        <f t="shared" ref="O44:P44" si="42">O45+O46+O47+O48+O49</f>
        <v>0</v>
      </c>
      <c r="P44" s="31">
        <f t="shared" si="42"/>
        <v>0</v>
      </c>
    </row>
    <row r="45" spans="1:16" ht="31.5" hidden="1">
      <c r="A45" s="47" t="s">
        <v>0</v>
      </c>
      <c r="B45" s="47" t="s">
        <v>45</v>
      </c>
      <c r="C45" s="47" t="s">
        <v>2</v>
      </c>
      <c r="D45" s="47" t="s">
        <v>47</v>
      </c>
      <c r="E45" s="12" t="s">
        <v>46</v>
      </c>
      <c r="F45" s="57"/>
      <c r="G45" s="18"/>
      <c r="H45" s="57">
        <f>F45+G45</f>
        <v>0</v>
      </c>
      <c r="I45" s="18"/>
      <c r="J45" s="32">
        <f>H45+I45</f>
        <v>0</v>
      </c>
      <c r="K45" s="18"/>
      <c r="L45" s="24">
        <f>J45+K45</f>
        <v>0</v>
      </c>
      <c r="M45" s="24"/>
      <c r="N45" s="24">
        <f>L45+M45</f>
        <v>0</v>
      </c>
      <c r="O45" s="24"/>
      <c r="P45" s="32">
        <f>N45+O45</f>
        <v>0</v>
      </c>
    </row>
    <row r="46" spans="1:16" ht="110.25" hidden="1">
      <c r="A46" s="47" t="s">
        <v>0</v>
      </c>
      <c r="B46" s="47" t="s">
        <v>48</v>
      </c>
      <c r="C46" s="47" t="s">
        <v>2</v>
      </c>
      <c r="D46" s="47" t="s">
        <v>47</v>
      </c>
      <c r="E46" s="16" t="s">
        <v>97</v>
      </c>
      <c r="F46" s="57"/>
      <c r="G46" s="18"/>
      <c r="H46" s="57">
        <f>F46+G46</f>
        <v>0</v>
      </c>
      <c r="I46" s="18"/>
      <c r="J46" s="32">
        <f>H46+I46</f>
        <v>0</v>
      </c>
      <c r="K46" s="18"/>
      <c r="L46" s="24">
        <f>J46+K46</f>
        <v>0</v>
      </c>
      <c r="M46" s="24"/>
      <c r="N46" s="24">
        <f>L46+M46</f>
        <v>0</v>
      </c>
      <c r="O46" s="24"/>
      <c r="P46" s="32">
        <f>N46+O46</f>
        <v>0</v>
      </c>
    </row>
    <row r="47" spans="1:16" ht="63" hidden="1">
      <c r="A47" s="47" t="s">
        <v>0</v>
      </c>
      <c r="B47" s="47" t="s">
        <v>109</v>
      </c>
      <c r="C47" s="47" t="s">
        <v>2</v>
      </c>
      <c r="D47" s="47" t="s">
        <v>47</v>
      </c>
      <c r="E47" s="48" t="s">
        <v>110</v>
      </c>
      <c r="F47" s="57"/>
      <c r="G47" s="18"/>
      <c r="H47" s="57">
        <f t="shared" ref="H47:H49" si="43">F47+G47</f>
        <v>0</v>
      </c>
      <c r="I47" s="18"/>
      <c r="J47" s="32">
        <f t="shared" ref="J47:J49" si="44">H47+I47</f>
        <v>0</v>
      </c>
      <c r="K47" s="18"/>
      <c r="L47" s="24">
        <f t="shared" ref="L47:L49" si="45">J47+K47</f>
        <v>0</v>
      </c>
      <c r="M47" s="24"/>
      <c r="N47" s="24">
        <f t="shared" ref="N47:N49" si="46">L47+M47</f>
        <v>0</v>
      </c>
      <c r="O47" s="24"/>
      <c r="P47" s="32">
        <f>N47+O47</f>
        <v>0</v>
      </c>
    </row>
    <row r="48" spans="1:16" ht="78.75" hidden="1">
      <c r="A48" s="47" t="s">
        <v>0</v>
      </c>
      <c r="B48" s="47" t="s">
        <v>49</v>
      </c>
      <c r="C48" s="47" t="s">
        <v>2</v>
      </c>
      <c r="D48" s="47" t="s">
        <v>47</v>
      </c>
      <c r="E48" s="12" t="s">
        <v>50</v>
      </c>
      <c r="F48" s="57"/>
      <c r="G48" s="18"/>
      <c r="H48" s="57">
        <f t="shared" si="43"/>
        <v>0</v>
      </c>
      <c r="I48" s="18"/>
      <c r="J48" s="32">
        <f t="shared" si="44"/>
        <v>0</v>
      </c>
      <c r="K48" s="18"/>
      <c r="L48" s="24">
        <f t="shared" si="45"/>
        <v>0</v>
      </c>
      <c r="M48" s="24"/>
      <c r="N48" s="24">
        <f t="shared" si="46"/>
        <v>0</v>
      </c>
      <c r="O48" s="24"/>
      <c r="P48" s="32">
        <f>N48+O48</f>
        <v>0</v>
      </c>
    </row>
    <row r="49" spans="1:16" ht="31.5" hidden="1">
      <c r="A49" s="47" t="s">
        <v>0</v>
      </c>
      <c r="B49" s="47" t="s">
        <v>51</v>
      </c>
      <c r="C49" s="47" t="s">
        <v>2</v>
      </c>
      <c r="D49" s="47" t="s">
        <v>47</v>
      </c>
      <c r="E49" s="12" t="s">
        <v>52</v>
      </c>
      <c r="F49" s="57"/>
      <c r="G49" s="18"/>
      <c r="H49" s="57">
        <f t="shared" si="43"/>
        <v>0</v>
      </c>
      <c r="I49" s="18"/>
      <c r="J49" s="32">
        <f t="shared" si="44"/>
        <v>0</v>
      </c>
      <c r="K49" s="18"/>
      <c r="L49" s="24">
        <f t="shared" si="45"/>
        <v>0</v>
      </c>
      <c r="M49" s="24"/>
      <c r="N49" s="24">
        <f t="shared" si="46"/>
        <v>0</v>
      </c>
      <c r="O49" s="24"/>
      <c r="P49" s="32">
        <f>N49+O49</f>
        <v>0</v>
      </c>
    </row>
    <row r="50" spans="1:16" ht="15.75">
      <c r="A50" s="49" t="s">
        <v>0</v>
      </c>
      <c r="B50" s="49" t="s">
        <v>53</v>
      </c>
      <c r="C50" s="49" t="s">
        <v>2</v>
      </c>
      <c r="D50" s="49" t="s">
        <v>0</v>
      </c>
      <c r="E50" s="50" t="s">
        <v>54</v>
      </c>
      <c r="F50" s="58">
        <f t="shared" ref="F50:G50" si="47">F51</f>
        <v>98831.441999999995</v>
      </c>
      <c r="G50" s="8">
        <f t="shared" si="47"/>
        <v>2104.4</v>
      </c>
      <c r="H50" s="58">
        <f t="shared" ref="H50:P50" si="48">H51+H112+H114</f>
        <v>100935.84200000002</v>
      </c>
      <c r="I50" s="8">
        <f t="shared" si="48"/>
        <v>5342.4833099999996</v>
      </c>
      <c r="J50" s="67">
        <f>J51+J118</f>
        <v>106278.32531000001</v>
      </c>
      <c r="K50" s="8" t="e">
        <f t="shared" si="48"/>
        <v>#REF!</v>
      </c>
      <c r="L50" s="25" t="e">
        <f t="shared" si="48"/>
        <v>#REF!</v>
      </c>
      <c r="M50" s="25" t="e">
        <f t="shared" si="48"/>
        <v>#REF!</v>
      </c>
      <c r="N50" s="25" t="e">
        <f t="shared" si="48"/>
        <v>#REF!</v>
      </c>
      <c r="O50" s="25" t="e">
        <f t="shared" si="48"/>
        <v>#REF!</v>
      </c>
      <c r="P50" s="33" t="e">
        <f t="shared" si="48"/>
        <v>#REF!</v>
      </c>
    </row>
    <row r="51" spans="1:16" ht="31.5">
      <c r="A51" s="13" t="s">
        <v>0</v>
      </c>
      <c r="B51" s="13" t="s">
        <v>57</v>
      </c>
      <c r="C51" s="13" t="s">
        <v>2</v>
      </c>
      <c r="D51" s="13" t="s">
        <v>0</v>
      </c>
      <c r="E51" s="51" t="s">
        <v>58</v>
      </c>
      <c r="F51" s="59">
        <f>F52+F55+F71+F100+F118+F112+F114</f>
        <v>98831.441999999995</v>
      </c>
      <c r="G51" s="59">
        <f t="shared" ref="G51:I51" si="49">G52+G55+G71+G100+G118+G112+G114</f>
        <v>2104.4</v>
      </c>
      <c r="H51" s="59">
        <f t="shared" si="49"/>
        <v>100935.84200000002</v>
      </c>
      <c r="I51" s="59">
        <f t="shared" si="49"/>
        <v>5342.4833099999996</v>
      </c>
      <c r="J51" s="64">
        <f>J52+J55+J71+J100+J112+J114</f>
        <v>106281.06400000001</v>
      </c>
      <c r="K51" s="9" t="e">
        <f t="shared" ref="K51:P51" si="50">K52+K55+K71+K100+K118</f>
        <v>#REF!</v>
      </c>
      <c r="L51" s="26" t="e">
        <f t="shared" si="50"/>
        <v>#REF!</v>
      </c>
      <c r="M51" s="26" t="e">
        <f t="shared" si="50"/>
        <v>#REF!</v>
      </c>
      <c r="N51" s="26" t="e">
        <f t="shared" si="50"/>
        <v>#REF!</v>
      </c>
      <c r="O51" s="26" t="e">
        <f t="shared" si="50"/>
        <v>#REF!</v>
      </c>
      <c r="P51" s="34" t="e">
        <f t="shared" si="50"/>
        <v>#REF!</v>
      </c>
    </row>
    <row r="52" spans="1:16" ht="31.5">
      <c r="A52" s="13" t="s">
        <v>0</v>
      </c>
      <c r="B52" s="13" t="s">
        <v>114</v>
      </c>
      <c r="C52" s="13" t="s">
        <v>2</v>
      </c>
      <c r="D52" s="13" t="s">
        <v>186</v>
      </c>
      <c r="E52" s="51" t="s">
        <v>111</v>
      </c>
      <c r="F52" s="59">
        <f t="shared" ref="F52:O53" si="51">F53</f>
        <v>28142</v>
      </c>
      <c r="G52" s="9">
        <f t="shared" si="51"/>
        <v>0</v>
      </c>
      <c r="H52" s="59">
        <f t="shared" si="51"/>
        <v>28142</v>
      </c>
      <c r="I52" s="9">
        <f t="shared" si="51"/>
        <v>0</v>
      </c>
      <c r="J52" s="34">
        <f t="shared" ref="I52:P53" si="52">J53</f>
        <v>28142</v>
      </c>
      <c r="K52" s="9">
        <f t="shared" si="51"/>
        <v>0</v>
      </c>
      <c r="L52" s="26">
        <f t="shared" si="52"/>
        <v>28142</v>
      </c>
      <c r="M52" s="26">
        <f t="shared" si="51"/>
        <v>0</v>
      </c>
      <c r="N52" s="26">
        <f t="shared" si="52"/>
        <v>28142</v>
      </c>
      <c r="O52" s="26">
        <f t="shared" si="51"/>
        <v>0</v>
      </c>
      <c r="P52" s="34">
        <f t="shared" si="52"/>
        <v>28142</v>
      </c>
    </row>
    <row r="53" spans="1:16" ht="15.75">
      <c r="A53" s="15" t="s">
        <v>0</v>
      </c>
      <c r="B53" s="15" t="s">
        <v>113</v>
      </c>
      <c r="C53" s="15" t="s">
        <v>2</v>
      </c>
      <c r="D53" s="15" t="s">
        <v>186</v>
      </c>
      <c r="E53" s="52" t="s">
        <v>81</v>
      </c>
      <c r="F53" s="57">
        <f>F54</f>
        <v>28142</v>
      </c>
      <c r="G53" s="7">
        <f t="shared" si="51"/>
        <v>0</v>
      </c>
      <c r="H53" s="57">
        <f t="shared" si="51"/>
        <v>28142</v>
      </c>
      <c r="I53" s="7">
        <f t="shared" si="52"/>
        <v>0</v>
      </c>
      <c r="J53" s="35">
        <f t="shared" si="52"/>
        <v>28142</v>
      </c>
      <c r="K53" s="7">
        <f t="shared" si="52"/>
        <v>0</v>
      </c>
      <c r="L53" s="27">
        <f t="shared" si="52"/>
        <v>28142</v>
      </c>
      <c r="M53" s="27">
        <f t="shared" si="52"/>
        <v>0</v>
      </c>
      <c r="N53" s="27">
        <f t="shared" si="52"/>
        <v>28142</v>
      </c>
      <c r="O53" s="27"/>
      <c r="P53" s="35">
        <f t="shared" si="52"/>
        <v>28142</v>
      </c>
    </row>
    <row r="54" spans="1:16" ht="31.5">
      <c r="A54" s="15" t="s">
        <v>55</v>
      </c>
      <c r="B54" s="15" t="s">
        <v>115</v>
      </c>
      <c r="C54" s="15" t="s">
        <v>2</v>
      </c>
      <c r="D54" s="15" t="s">
        <v>186</v>
      </c>
      <c r="E54" s="52" t="s">
        <v>82</v>
      </c>
      <c r="F54" s="57">
        <v>28142</v>
      </c>
      <c r="G54" s="18"/>
      <c r="H54" s="57">
        <f>F54+G54</f>
        <v>28142</v>
      </c>
      <c r="I54" s="18"/>
      <c r="J54" s="32">
        <f>H54+I54</f>
        <v>28142</v>
      </c>
      <c r="K54" s="18"/>
      <c r="L54" s="24">
        <f>J54+K54</f>
        <v>28142</v>
      </c>
      <c r="M54" s="24"/>
      <c r="N54" s="24">
        <f>L54+M54</f>
        <v>28142</v>
      </c>
      <c r="O54" s="24"/>
      <c r="P54" s="32">
        <f>N54+O54</f>
        <v>28142</v>
      </c>
    </row>
    <row r="55" spans="1:16" ht="31.5">
      <c r="A55" s="13" t="s">
        <v>0</v>
      </c>
      <c r="B55" s="13" t="s">
        <v>149</v>
      </c>
      <c r="C55" s="13" t="s">
        <v>2</v>
      </c>
      <c r="D55" s="13" t="s">
        <v>186</v>
      </c>
      <c r="E55" s="51" t="s">
        <v>112</v>
      </c>
      <c r="F55" s="59">
        <f>F58+F62+F66+F64+F56</f>
        <v>53956.741999999998</v>
      </c>
      <c r="G55" s="59">
        <f t="shared" ref="G55:J55" si="53">G58+G62+G66+G64+G56</f>
        <v>1082.2</v>
      </c>
      <c r="H55" s="59">
        <f t="shared" si="53"/>
        <v>55038.942000000003</v>
      </c>
      <c r="I55" s="59">
        <f t="shared" si="53"/>
        <v>5688.0219999999999</v>
      </c>
      <c r="J55" s="64">
        <f t="shared" si="53"/>
        <v>60726.964000000007</v>
      </c>
      <c r="K55" s="9" t="e">
        <f>K58+K62+K66+K64+#REF!+#REF!+#REF!+#REF!+K60</f>
        <v>#REF!</v>
      </c>
      <c r="L55" s="26" t="e">
        <f>L58+L62+L66+L64+#REF!+#REF!+#REF!+#REF!+L60+#REF!</f>
        <v>#REF!</v>
      </c>
      <c r="M55" s="26" t="e">
        <f>M58+M62+M66+M64+#REF!+#REF!+#REF!+#REF!+M60+#REF!</f>
        <v>#REF!</v>
      </c>
      <c r="N55" s="26" t="e">
        <f>N58+N62+N66+N64+#REF!+#REF!+#REF!+#REF!+N60+#REF!</f>
        <v>#REF!</v>
      </c>
      <c r="O55" s="26" t="e">
        <f>O58+O62+O66+O64+#REF!+#REF!+#REF!+#REF!+O60+#REF!</f>
        <v>#REF!</v>
      </c>
      <c r="P55" s="34" t="e">
        <f>P58+P62+P66+P64+#REF!+#REF!+#REF!+#REF!+P60+#REF!</f>
        <v>#REF!</v>
      </c>
    </row>
    <row r="56" spans="1:16" ht="78.75">
      <c r="A56" s="13" t="s">
        <v>0</v>
      </c>
      <c r="B56" s="13" t="s">
        <v>208</v>
      </c>
      <c r="C56" s="13" t="s">
        <v>2</v>
      </c>
      <c r="D56" s="13" t="s">
        <v>186</v>
      </c>
      <c r="E56" s="51" t="s">
        <v>209</v>
      </c>
      <c r="F56" s="59">
        <f>F57</f>
        <v>12863</v>
      </c>
      <c r="G56" s="59">
        <f t="shared" ref="G56:J56" si="54">G57</f>
        <v>0</v>
      </c>
      <c r="H56" s="59">
        <f t="shared" si="54"/>
        <v>12863</v>
      </c>
      <c r="I56" s="59">
        <f t="shared" si="54"/>
        <v>5276</v>
      </c>
      <c r="J56" s="64">
        <f t="shared" si="54"/>
        <v>18139</v>
      </c>
      <c r="K56" s="9"/>
      <c r="L56" s="26"/>
      <c r="M56" s="26"/>
      <c r="N56" s="26"/>
      <c r="O56" s="26"/>
      <c r="P56" s="34"/>
    </row>
    <row r="57" spans="1:16" ht="78.75">
      <c r="A57" s="15" t="s">
        <v>55</v>
      </c>
      <c r="B57" s="15" t="s">
        <v>210</v>
      </c>
      <c r="C57" s="15" t="s">
        <v>2</v>
      </c>
      <c r="D57" s="15" t="s">
        <v>186</v>
      </c>
      <c r="E57" s="52" t="s">
        <v>209</v>
      </c>
      <c r="F57" s="60">
        <v>12863</v>
      </c>
      <c r="G57" s="9"/>
      <c r="H57" s="60">
        <f>F57+G57</f>
        <v>12863</v>
      </c>
      <c r="I57" s="63">
        <v>5276</v>
      </c>
      <c r="J57" s="65">
        <f>H57+I57</f>
        <v>18139</v>
      </c>
      <c r="K57" s="9"/>
      <c r="L57" s="26"/>
      <c r="M57" s="26"/>
      <c r="N57" s="26"/>
      <c r="O57" s="26"/>
      <c r="P57" s="34"/>
    </row>
    <row r="58" spans="1:16" ht="94.5">
      <c r="A58" s="13" t="s">
        <v>0</v>
      </c>
      <c r="B58" s="13" t="s">
        <v>116</v>
      </c>
      <c r="C58" s="13" t="s">
        <v>2</v>
      </c>
      <c r="D58" s="13" t="s">
        <v>186</v>
      </c>
      <c r="E58" s="14" t="s">
        <v>89</v>
      </c>
      <c r="F58" s="59">
        <f t="shared" ref="F58:P58" si="55">F59</f>
        <v>16179</v>
      </c>
      <c r="G58" s="9">
        <f t="shared" si="55"/>
        <v>0</v>
      </c>
      <c r="H58" s="59">
        <f t="shared" si="55"/>
        <v>16179</v>
      </c>
      <c r="I58" s="9">
        <f t="shared" si="55"/>
        <v>481.72199999999998</v>
      </c>
      <c r="J58" s="34">
        <f t="shared" si="55"/>
        <v>16660.722000000002</v>
      </c>
      <c r="K58" s="9">
        <f t="shared" si="55"/>
        <v>0</v>
      </c>
      <c r="L58" s="26">
        <f t="shared" si="55"/>
        <v>16660.722000000002</v>
      </c>
      <c r="M58" s="26">
        <f t="shared" si="55"/>
        <v>0</v>
      </c>
      <c r="N58" s="26">
        <f t="shared" si="55"/>
        <v>16660.722000000002</v>
      </c>
      <c r="O58" s="26">
        <f t="shared" si="55"/>
        <v>0</v>
      </c>
      <c r="P58" s="34">
        <f t="shared" si="55"/>
        <v>16660.722000000002</v>
      </c>
    </row>
    <row r="59" spans="1:16" ht="94.5">
      <c r="A59" s="15" t="s">
        <v>26</v>
      </c>
      <c r="B59" s="15" t="s">
        <v>117</v>
      </c>
      <c r="C59" s="15" t="s">
        <v>2</v>
      </c>
      <c r="D59" s="15" t="s">
        <v>186</v>
      </c>
      <c r="E59" s="16" t="s">
        <v>72</v>
      </c>
      <c r="F59" s="57">
        <v>16179</v>
      </c>
      <c r="G59" s="18"/>
      <c r="H59" s="57">
        <f>F59+G59</f>
        <v>16179</v>
      </c>
      <c r="I59" s="18">
        <v>481.72199999999998</v>
      </c>
      <c r="J59" s="32">
        <f>H59+I59</f>
        <v>16660.722000000002</v>
      </c>
      <c r="K59" s="18"/>
      <c r="L59" s="24">
        <f>J59+K59</f>
        <v>16660.722000000002</v>
      </c>
      <c r="M59" s="24"/>
      <c r="N59" s="24">
        <f>L59+M59</f>
        <v>16660.722000000002</v>
      </c>
      <c r="O59" s="24"/>
      <c r="P59" s="32">
        <f>N59+O59</f>
        <v>16660.722000000002</v>
      </c>
    </row>
    <row r="60" spans="1:16" ht="47.25">
      <c r="A60" s="13" t="s">
        <v>0</v>
      </c>
      <c r="B60" s="13" t="s">
        <v>197</v>
      </c>
      <c r="C60" s="13" t="s">
        <v>2</v>
      </c>
      <c r="D60" s="13" t="s">
        <v>186</v>
      </c>
      <c r="E60" s="14" t="s">
        <v>198</v>
      </c>
      <c r="F60" s="57"/>
      <c r="G60" s="18"/>
      <c r="H60" s="57"/>
      <c r="I60" s="18"/>
      <c r="J60" s="36">
        <f>J61</f>
        <v>0</v>
      </c>
      <c r="K60" s="21">
        <f t="shared" ref="K60:P60" si="56">K61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36">
        <f t="shared" si="56"/>
        <v>0</v>
      </c>
    </row>
    <row r="61" spans="1:16" ht="47.25">
      <c r="A61" s="15" t="s">
        <v>60</v>
      </c>
      <c r="B61" s="15" t="s">
        <v>197</v>
      </c>
      <c r="C61" s="15" t="s">
        <v>2</v>
      </c>
      <c r="D61" s="15" t="s">
        <v>186</v>
      </c>
      <c r="E61" s="16" t="s">
        <v>198</v>
      </c>
      <c r="F61" s="57"/>
      <c r="G61" s="18"/>
      <c r="H61" s="57"/>
      <c r="I61" s="18"/>
      <c r="J61" s="32"/>
      <c r="K61" s="18"/>
      <c r="L61" s="24">
        <f>J61+K61</f>
        <v>0</v>
      </c>
      <c r="M61" s="24"/>
      <c r="N61" s="24">
        <f>L61+M61</f>
        <v>0</v>
      </c>
      <c r="O61" s="24"/>
      <c r="P61" s="32">
        <f>N61+O61</f>
        <v>0</v>
      </c>
    </row>
    <row r="62" spans="1:16" ht="63">
      <c r="A62" s="46" t="s">
        <v>0</v>
      </c>
      <c r="B62" s="13" t="s">
        <v>157</v>
      </c>
      <c r="C62" s="13" t="s">
        <v>2</v>
      </c>
      <c r="D62" s="13" t="s">
        <v>186</v>
      </c>
      <c r="E62" s="14" t="s">
        <v>156</v>
      </c>
      <c r="F62" s="61">
        <f t="shared" ref="F62" si="57">F63</f>
        <v>0</v>
      </c>
      <c r="G62" s="18"/>
      <c r="H62" s="61">
        <f>H63</f>
        <v>0</v>
      </c>
      <c r="I62" s="21">
        <f t="shared" ref="I62:P62" si="58">I63</f>
        <v>0</v>
      </c>
      <c r="J62" s="36">
        <f t="shared" si="58"/>
        <v>0</v>
      </c>
      <c r="K62" s="21">
        <f t="shared" si="58"/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36">
        <f t="shared" si="58"/>
        <v>0</v>
      </c>
    </row>
    <row r="63" spans="1:16" ht="47.25">
      <c r="A63" s="47" t="s">
        <v>60</v>
      </c>
      <c r="B63" s="15" t="s">
        <v>155</v>
      </c>
      <c r="C63" s="15" t="s">
        <v>2</v>
      </c>
      <c r="D63" s="15" t="s">
        <v>186</v>
      </c>
      <c r="E63" s="16" t="s">
        <v>156</v>
      </c>
      <c r="F63" s="57"/>
      <c r="G63" s="18"/>
      <c r="H63" s="57"/>
      <c r="I63" s="18"/>
      <c r="J63" s="32">
        <f>H63+I63</f>
        <v>0</v>
      </c>
      <c r="K63" s="18"/>
      <c r="L63" s="24">
        <f>J63+K63</f>
        <v>0</v>
      </c>
      <c r="M63" s="24"/>
      <c r="N63" s="24">
        <f>L63+M63</f>
        <v>0</v>
      </c>
      <c r="O63" s="24"/>
      <c r="P63" s="32">
        <f>N63+O63</f>
        <v>0</v>
      </c>
    </row>
    <row r="64" spans="1:16" ht="15.75">
      <c r="A64" s="13" t="s">
        <v>0</v>
      </c>
      <c r="B64" s="13" t="s">
        <v>171</v>
      </c>
      <c r="C64" s="13" t="s">
        <v>2</v>
      </c>
      <c r="D64" s="13" t="s">
        <v>186</v>
      </c>
      <c r="E64" s="14" t="s">
        <v>172</v>
      </c>
      <c r="F64" s="61">
        <f t="shared" ref="F64:J64" si="59">F65</f>
        <v>0</v>
      </c>
      <c r="G64" s="61">
        <f t="shared" si="59"/>
        <v>16.3</v>
      </c>
      <c r="H64" s="61">
        <f t="shared" si="59"/>
        <v>16.3</v>
      </c>
      <c r="I64" s="61">
        <f t="shared" si="59"/>
        <v>0</v>
      </c>
      <c r="J64" s="66">
        <f t="shared" si="59"/>
        <v>16.3</v>
      </c>
      <c r="K64" s="18"/>
      <c r="L64" s="24"/>
      <c r="M64" s="24"/>
      <c r="N64" s="24"/>
      <c r="O64" s="24"/>
      <c r="P64" s="32"/>
    </row>
    <row r="65" spans="1:17" ht="31.5">
      <c r="A65" s="15" t="s">
        <v>60</v>
      </c>
      <c r="B65" s="15" t="s">
        <v>173</v>
      </c>
      <c r="C65" s="15" t="s">
        <v>2</v>
      </c>
      <c r="D65" s="15" t="s">
        <v>186</v>
      </c>
      <c r="E65" s="16" t="s">
        <v>174</v>
      </c>
      <c r="F65" s="57"/>
      <c r="G65" s="18">
        <v>16.3</v>
      </c>
      <c r="H65" s="57">
        <f>F65+G65</f>
        <v>16.3</v>
      </c>
      <c r="I65" s="18"/>
      <c r="J65" s="32">
        <f>H65+I65</f>
        <v>16.3</v>
      </c>
      <c r="K65" s="18"/>
      <c r="L65" s="24"/>
      <c r="M65" s="24"/>
      <c r="N65" s="24"/>
      <c r="O65" s="24"/>
      <c r="P65" s="32"/>
    </row>
    <row r="66" spans="1:17" ht="15.75">
      <c r="A66" s="13" t="s">
        <v>0</v>
      </c>
      <c r="B66" s="13" t="s">
        <v>118</v>
      </c>
      <c r="C66" s="13" t="s">
        <v>2</v>
      </c>
      <c r="D66" s="13" t="s">
        <v>186</v>
      </c>
      <c r="E66" s="11" t="s">
        <v>59</v>
      </c>
      <c r="F66" s="59">
        <f>F67+F68+F69+F70</f>
        <v>24914.741999999998</v>
      </c>
      <c r="G66" s="59">
        <f t="shared" ref="G66:J66" si="60">G67+G68+G69+G70</f>
        <v>1065.9000000000001</v>
      </c>
      <c r="H66" s="59">
        <f t="shared" si="60"/>
        <v>25980.642</v>
      </c>
      <c r="I66" s="59">
        <f t="shared" si="60"/>
        <v>-69.7</v>
      </c>
      <c r="J66" s="64">
        <f t="shared" si="60"/>
        <v>25910.942000000003</v>
      </c>
      <c r="K66" s="9" t="e">
        <f>#REF!+K67+K68+K69+K70</f>
        <v>#REF!</v>
      </c>
      <c r="L66" s="26" t="e">
        <f>#REF!+L67+L68+L69+L70</f>
        <v>#REF!</v>
      </c>
      <c r="M66" s="26" t="e">
        <f>#REF!+M67+M68+M69+M70</f>
        <v>#REF!</v>
      </c>
      <c r="N66" s="26" t="e">
        <f>#REF!+N67+N68+N69+N70</f>
        <v>#REF!</v>
      </c>
      <c r="O66" s="26" t="e">
        <f>#REF!+O67+O68+O69+O70</f>
        <v>#REF!</v>
      </c>
      <c r="P66" s="34" t="e">
        <f>#REF!+P67+P68+P69+P70</f>
        <v>#REF!</v>
      </c>
    </row>
    <row r="67" spans="1:17" ht="15.75">
      <c r="A67" s="15" t="s">
        <v>34</v>
      </c>
      <c r="B67" s="15" t="s">
        <v>119</v>
      </c>
      <c r="C67" s="15" t="s">
        <v>2</v>
      </c>
      <c r="D67" s="15" t="s">
        <v>186</v>
      </c>
      <c r="E67" s="12" t="s">
        <v>61</v>
      </c>
      <c r="F67" s="57">
        <v>130.5</v>
      </c>
      <c r="G67" s="18"/>
      <c r="H67" s="57">
        <f>F67+G67</f>
        <v>130.5</v>
      </c>
      <c r="I67" s="18"/>
      <c r="J67" s="32">
        <f>H67+I67</f>
        <v>130.5</v>
      </c>
      <c r="K67" s="18"/>
      <c r="L67" s="24">
        <f>J67+K67</f>
        <v>130.5</v>
      </c>
      <c r="M67" s="24"/>
      <c r="N67" s="24">
        <f>L67+M67</f>
        <v>130.5</v>
      </c>
      <c r="O67" s="24"/>
      <c r="P67" s="32">
        <f>N67+O67</f>
        <v>130.5</v>
      </c>
      <c r="Q67" t="s">
        <v>202</v>
      </c>
    </row>
    <row r="68" spans="1:17" ht="15.75">
      <c r="A68" s="15" t="s">
        <v>60</v>
      </c>
      <c r="B68" s="15" t="s">
        <v>119</v>
      </c>
      <c r="C68" s="15" t="s">
        <v>2</v>
      </c>
      <c r="D68" s="15" t="s">
        <v>186</v>
      </c>
      <c r="E68" s="12" t="s">
        <v>61</v>
      </c>
      <c r="F68" s="57">
        <v>2455.598</v>
      </c>
      <c r="G68" s="18"/>
      <c r="H68" s="57">
        <f t="shared" ref="H68:H70" si="61">F68+G68</f>
        <v>2455.598</v>
      </c>
      <c r="I68" s="18"/>
      <c r="J68" s="32">
        <f t="shared" ref="J68:J70" si="62">H68+I68</f>
        <v>2455.598</v>
      </c>
      <c r="K68" s="18"/>
      <c r="L68" s="24">
        <f t="shared" ref="L68:L70" si="63">J68+K68</f>
        <v>2455.598</v>
      </c>
      <c r="M68" s="24"/>
      <c r="N68" s="24">
        <f t="shared" ref="N68:N70" si="64">L68+M68</f>
        <v>2455.598</v>
      </c>
      <c r="O68" s="24"/>
      <c r="P68" s="32">
        <f>N68+O68</f>
        <v>2455.598</v>
      </c>
      <c r="Q68" t="s">
        <v>201</v>
      </c>
    </row>
    <row r="69" spans="1:17" ht="15.75">
      <c r="A69" s="15" t="s">
        <v>55</v>
      </c>
      <c r="B69" s="15" t="s">
        <v>119</v>
      </c>
      <c r="C69" s="15" t="s">
        <v>2</v>
      </c>
      <c r="D69" s="15" t="s">
        <v>186</v>
      </c>
      <c r="E69" s="12" t="s">
        <v>61</v>
      </c>
      <c r="F69" s="57">
        <v>22298.644</v>
      </c>
      <c r="G69" s="18">
        <v>1071.4000000000001</v>
      </c>
      <c r="H69" s="57">
        <f t="shared" si="61"/>
        <v>23370.044000000002</v>
      </c>
      <c r="I69" s="18">
        <v>-69.7</v>
      </c>
      <c r="J69" s="32">
        <f t="shared" si="62"/>
        <v>23300.344000000001</v>
      </c>
      <c r="K69" s="18"/>
      <c r="L69" s="24">
        <f t="shared" si="63"/>
        <v>23300.344000000001</v>
      </c>
      <c r="M69" s="24"/>
      <c r="N69" s="24">
        <f t="shared" si="64"/>
        <v>23300.344000000001</v>
      </c>
      <c r="O69" s="24"/>
      <c r="P69" s="32">
        <f>N69+O69</f>
        <v>23300.344000000001</v>
      </c>
      <c r="Q69" t="s">
        <v>213</v>
      </c>
    </row>
    <row r="70" spans="1:17" ht="15.75">
      <c r="A70" s="15" t="s">
        <v>26</v>
      </c>
      <c r="B70" s="15" t="s">
        <v>119</v>
      </c>
      <c r="C70" s="15" t="s">
        <v>2</v>
      </c>
      <c r="D70" s="15" t="s">
        <v>186</v>
      </c>
      <c r="E70" s="12" t="s">
        <v>61</v>
      </c>
      <c r="F70" s="57">
        <v>30</v>
      </c>
      <c r="G70" s="18">
        <v>-5.5</v>
      </c>
      <c r="H70" s="57">
        <f t="shared" si="61"/>
        <v>24.5</v>
      </c>
      <c r="I70" s="18"/>
      <c r="J70" s="32">
        <f t="shared" si="62"/>
        <v>24.5</v>
      </c>
      <c r="K70" s="18"/>
      <c r="L70" s="24">
        <f t="shared" si="63"/>
        <v>24.5</v>
      </c>
      <c r="M70" s="24"/>
      <c r="N70" s="24">
        <f t="shared" si="64"/>
        <v>24.5</v>
      </c>
      <c r="O70" s="24"/>
      <c r="P70" s="32">
        <f>N70+O70</f>
        <v>24.5</v>
      </c>
      <c r="Q70" t="s">
        <v>212</v>
      </c>
    </row>
    <row r="71" spans="1:17" ht="31.5">
      <c r="A71" s="13" t="s">
        <v>0</v>
      </c>
      <c r="B71" s="13" t="s">
        <v>121</v>
      </c>
      <c r="C71" s="13" t="s">
        <v>2</v>
      </c>
      <c r="D71" s="13" t="s">
        <v>0</v>
      </c>
      <c r="E71" s="11" t="s">
        <v>120</v>
      </c>
      <c r="F71" s="59">
        <f>F72+F77+F79+F81+F83+F85+F93+F95+F97+F89+F91</f>
        <v>16732.7</v>
      </c>
      <c r="G71" s="59">
        <f t="shared" ref="G71" si="65">G72+G77+G79+G81+G83+G85+G93+G95+G97+G89+G91</f>
        <v>672.6</v>
      </c>
      <c r="H71" s="59">
        <f>H72+H77+H79+H81+H83+H85+H93+H95+H97+H89+H91+H87</f>
        <v>17405.300000000003</v>
      </c>
      <c r="I71" s="59">
        <f t="shared" ref="I71:J71" si="66">I72+I77+I79+I81+I83+I85+I93+I95+I97+I89+I91+I87</f>
        <v>-361.3</v>
      </c>
      <c r="J71" s="64">
        <f t="shared" si="66"/>
        <v>17044.000000000004</v>
      </c>
      <c r="K71" s="9" t="e">
        <f>K72+K77+K79+K81+K83+K85+K93+K95+#REF!+K97+K89+K91</f>
        <v>#REF!</v>
      </c>
      <c r="L71" s="26" t="e">
        <f>L72+L77+L79+L81+L83+L85+L93+L95+#REF!+L97+L89+L91</f>
        <v>#REF!</v>
      </c>
      <c r="M71" s="26" t="e">
        <f>M72+M77+M79+M81+M83+M85+M93+M95+#REF!+M97+M89+M91</f>
        <v>#REF!</v>
      </c>
      <c r="N71" s="26" t="e">
        <f>N72+N77+N79+N81+N83+N85+N93+N95+#REF!+N97+N89+N91</f>
        <v>#REF!</v>
      </c>
      <c r="O71" s="26" t="e">
        <f>O72+O77+O79+O81+O83+O85+O93+O95+#REF!+O97+O89+O91</f>
        <v>#REF!</v>
      </c>
      <c r="P71" s="34" t="e">
        <f>P72+P77+P79+P81+P83+P85+P93+P95+#REF!+P97+P89+P91</f>
        <v>#REF!</v>
      </c>
    </row>
    <row r="72" spans="1:17" ht="47.25">
      <c r="A72" s="13" t="s">
        <v>0</v>
      </c>
      <c r="B72" s="13" t="s">
        <v>128</v>
      </c>
      <c r="C72" s="13" t="s">
        <v>2</v>
      </c>
      <c r="D72" s="13" t="s">
        <v>186</v>
      </c>
      <c r="E72" s="53" t="s">
        <v>64</v>
      </c>
      <c r="F72" s="59">
        <f t="shared" ref="F72:P72" si="67">F73+F74+F75+F76</f>
        <v>4494.8999999999996</v>
      </c>
      <c r="G72" s="9">
        <f t="shared" si="67"/>
        <v>0</v>
      </c>
      <c r="H72" s="59">
        <f t="shared" si="67"/>
        <v>4494.8999999999996</v>
      </c>
      <c r="I72" s="9">
        <f t="shared" si="67"/>
        <v>0</v>
      </c>
      <c r="J72" s="34">
        <f t="shared" si="67"/>
        <v>4494.8999999999996</v>
      </c>
      <c r="K72" s="9">
        <f t="shared" si="67"/>
        <v>0</v>
      </c>
      <c r="L72" s="26">
        <f t="shared" si="67"/>
        <v>4494.8999999999996</v>
      </c>
      <c r="M72" s="26">
        <f t="shared" si="67"/>
        <v>0</v>
      </c>
      <c r="N72" s="26">
        <f t="shared" si="67"/>
        <v>4494.8999999999996</v>
      </c>
      <c r="O72" s="26">
        <f t="shared" si="67"/>
        <v>0</v>
      </c>
      <c r="P72" s="34">
        <f t="shared" si="67"/>
        <v>4494.8999999999996</v>
      </c>
    </row>
    <row r="73" spans="1:17" ht="47.25">
      <c r="A73" s="15" t="s">
        <v>34</v>
      </c>
      <c r="B73" s="15" t="s">
        <v>129</v>
      </c>
      <c r="C73" s="15" t="s">
        <v>2</v>
      </c>
      <c r="D73" s="15" t="s">
        <v>186</v>
      </c>
      <c r="E73" s="12" t="s">
        <v>65</v>
      </c>
      <c r="F73" s="57">
        <v>1277</v>
      </c>
      <c r="G73" s="18"/>
      <c r="H73" s="57">
        <f>F73+G73</f>
        <v>1277</v>
      </c>
      <c r="I73" s="18"/>
      <c r="J73" s="32">
        <f>H73+I73</f>
        <v>1277</v>
      </c>
      <c r="K73" s="18"/>
      <c r="L73" s="24">
        <f>J73+K73</f>
        <v>1277</v>
      </c>
      <c r="M73" s="24"/>
      <c r="N73" s="24">
        <f>L73+M73</f>
        <v>1277</v>
      </c>
      <c r="O73" s="24"/>
      <c r="P73" s="32">
        <f>N73+O73</f>
        <v>1277</v>
      </c>
      <c r="Q73" t="s">
        <v>206</v>
      </c>
    </row>
    <row r="74" spans="1:17" ht="47.25">
      <c r="A74" s="15" t="s">
        <v>60</v>
      </c>
      <c r="B74" s="15" t="s">
        <v>129</v>
      </c>
      <c r="C74" s="15" t="s">
        <v>2</v>
      </c>
      <c r="D74" s="15" t="s">
        <v>186</v>
      </c>
      <c r="E74" s="12" t="s">
        <v>65</v>
      </c>
      <c r="F74" s="57">
        <v>334</v>
      </c>
      <c r="G74" s="18"/>
      <c r="H74" s="57">
        <f t="shared" ref="H74:H76" si="68">F74+G74</f>
        <v>334</v>
      </c>
      <c r="I74" s="18"/>
      <c r="J74" s="32">
        <f t="shared" ref="J74:J76" si="69">H74+I74</f>
        <v>334</v>
      </c>
      <c r="K74" s="18"/>
      <c r="L74" s="24">
        <f t="shared" ref="L74:L76" si="70">J74+K74</f>
        <v>334</v>
      </c>
      <c r="M74" s="24"/>
      <c r="N74" s="24">
        <f t="shared" ref="N74:N76" si="71">L74+M74</f>
        <v>334</v>
      </c>
      <c r="O74" s="24"/>
      <c r="P74" s="32">
        <f>N74+O74</f>
        <v>334</v>
      </c>
      <c r="Q74" t="s">
        <v>207</v>
      </c>
    </row>
    <row r="75" spans="1:17" ht="47.25">
      <c r="A75" s="15" t="s">
        <v>55</v>
      </c>
      <c r="B75" s="15" t="s">
        <v>129</v>
      </c>
      <c r="C75" s="15" t="s">
        <v>2</v>
      </c>
      <c r="D75" s="15" t="s">
        <v>186</v>
      </c>
      <c r="E75" s="12" t="s">
        <v>65</v>
      </c>
      <c r="F75" s="57">
        <v>1119.5999999999999</v>
      </c>
      <c r="G75" s="18"/>
      <c r="H75" s="57">
        <f t="shared" si="68"/>
        <v>1119.5999999999999</v>
      </c>
      <c r="I75" s="18"/>
      <c r="J75" s="32">
        <f t="shared" si="69"/>
        <v>1119.5999999999999</v>
      </c>
      <c r="K75" s="18"/>
      <c r="L75" s="24">
        <f t="shared" si="70"/>
        <v>1119.5999999999999</v>
      </c>
      <c r="M75" s="24"/>
      <c r="N75" s="24">
        <f t="shared" si="71"/>
        <v>1119.5999999999999</v>
      </c>
      <c r="O75" s="24"/>
      <c r="P75" s="32">
        <f>N75+O75</f>
        <v>1119.5999999999999</v>
      </c>
      <c r="Q75" t="s">
        <v>203</v>
      </c>
    </row>
    <row r="76" spans="1:17" ht="47.25">
      <c r="A76" s="15" t="s">
        <v>26</v>
      </c>
      <c r="B76" s="15" t="s">
        <v>129</v>
      </c>
      <c r="C76" s="15" t="s">
        <v>2</v>
      </c>
      <c r="D76" s="15" t="s">
        <v>186</v>
      </c>
      <c r="E76" s="12" t="s">
        <v>65</v>
      </c>
      <c r="F76" s="57">
        <v>1764.3</v>
      </c>
      <c r="G76" s="18"/>
      <c r="H76" s="57">
        <f t="shared" si="68"/>
        <v>1764.3</v>
      </c>
      <c r="I76" s="18"/>
      <c r="J76" s="32">
        <f t="shared" si="69"/>
        <v>1764.3</v>
      </c>
      <c r="K76" s="18"/>
      <c r="L76" s="24">
        <f t="shared" si="70"/>
        <v>1764.3</v>
      </c>
      <c r="M76" s="24"/>
      <c r="N76" s="24">
        <f t="shared" si="71"/>
        <v>1764.3</v>
      </c>
      <c r="O76" s="24"/>
      <c r="P76" s="32">
        <f>N76+O76</f>
        <v>1764.3</v>
      </c>
      <c r="Q76" t="s">
        <v>205</v>
      </c>
    </row>
    <row r="77" spans="1:17" ht="47.25">
      <c r="A77" s="13" t="s">
        <v>0</v>
      </c>
      <c r="B77" s="13" t="s">
        <v>130</v>
      </c>
      <c r="C77" s="13" t="s">
        <v>2</v>
      </c>
      <c r="D77" s="13" t="s">
        <v>186</v>
      </c>
      <c r="E77" s="53" t="s">
        <v>105</v>
      </c>
      <c r="F77" s="59">
        <f t="shared" ref="F77:P77" si="72">F78</f>
        <v>3263</v>
      </c>
      <c r="G77" s="9">
        <f t="shared" si="72"/>
        <v>0</v>
      </c>
      <c r="H77" s="59">
        <f t="shared" si="72"/>
        <v>3263</v>
      </c>
      <c r="I77" s="9">
        <f t="shared" si="72"/>
        <v>0</v>
      </c>
      <c r="J77" s="34">
        <f t="shared" si="72"/>
        <v>3263</v>
      </c>
      <c r="K77" s="9">
        <f t="shared" si="72"/>
        <v>0</v>
      </c>
      <c r="L77" s="26">
        <f t="shared" si="72"/>
        <v>3263</v>
      </c>
      <c r="M77" s="26">
        <f t="shared" si="72"/>
        <v>0</v>
      </c>
      <c r="N77" s="26">
        <f t="shared" si="72"/>
        <v>3263</v>
      </c>
      <c r="O77" s="26">
        <f t="shared" si="72"/>
        <v>0</v>
      </c>
      <c r="P77" s="34">
        <f t="shared" si="72"/>
        <v>3263</v>
      </c>
    </row>
    <row r="78" spans="1:17" ht="47.25">
      <c r="A78" s="15" t="s">
        <v>34</v>
      </c>
      <c r="B78" s="15" t="s">
        <v>131</v>
      </c>
      <c r="C78" s="15" t="s">
        <v>2</v>
      </c>
      <c r="D78" s="15" t="s">
        <v>186</v>
      </c>
      <c r="E78" s="12" t="s">
        <v>106</v>
      </c>
      <c r="F78" s="57">
        <v>3263</v>
      </c>
      <c r="G78" s="18"/>
      <c r="H78" s="57">
        <f>F78+G78</f>
        <v>3263</v>
      </c>
      <c r="I78" s="18"/>
      <c r="J78" s="32">
        <f>H78+I78</f>
        <v>3263</v>
      </c>
      <c r="K78" s="18"/>
      <c r="L78" s="24">
        <f>J78+K78</f>
        <v>3263</v>
      </c>
      <c r="M78" s="24"/>
      <c r="N78" s="24">
        <f>L78+M78</f>
        <v>3263</v>
      </c>
      <c r="O78" s="24"/>
      <c r="P78" s="32">
        <f>N78+O78</f>
        <v>3263</v>
      </c>
    </row>
    <row r="79" spans="1:17" ht="78.75">
      <c r="A79" s="13" t="s">
        <v>0</v>
      </c>
      <c r="B79" s="13" t="s">
        <v>132</v>
      </c>
      <c r="C79" s="13" t="s">
        <v>2</v>
      </c>
      <c r="D79" s="13" t="s">
        <v>186</v>
      </c>
      <c r="E79" s="11" t="s">
        <v>107</v>
      </c>
      <c r="F79" s="59">
        <f t="shared" ref="F79:P79" si="73">F80</f>
        <v>442.6</v>
      </c>
      <c r="G79" s="9">
        <f t="shared" si="73"/>
        <v>0</v>
      </c>
      <c r="H79" s="59">
        <f t="shared" si="73"/>
        <v>442.6</v>
      </c>
      <c r="I79" s="9">
        <f t="shared" si="73"/>
        <v>0</v>
      </c>
      <c r="J79" s="34">
        <f t="shared" si="73"/>
        <v>442.6</v>
      </c>
      <c r="K79" s="9">
        <f t="shared" si="73"/>
        <v>0</v>
      </c>
      <c r="L79" s="26">
        <f t="shared" si="73"/>
        <v>442.6</v>
      </c>
      <c r="M79" s="26">
        <f t="shared" si="73"/>
        <v>0</v>
      </c>
      <c r="N79" s="26">
        <f t="shared" si="73"/>
        <v>442.6</v>
      </c>
      <c r="O79" s="26">
        <f t="shared" si="73"/>
        <v>0</v>
      </c>
      <c r="P79" s="34">
        <f t="shared" si="73"/>
        <v>442.6</v>
      </c>
    </row>
    <row r="80" spans="1:17" ht="78.75">
      <c r="A80" s="15" t="s">
        <v>34</v>
      </c>
      <c r="B80" s="15" t="s">
        <v>133</v>
      </c>
      <c r="C80" s="15" t="s">
        <v>2</v>
      </c>
      <c r="D80" s="15" t="s">
        <v>186</v>
      </c>
      <c r="E80" s="12" t="s">
        <v>204</v>
      </c>
      <c r="F80" s="57">
        <v>442.6</v>
      </c>
      <c r="G80" s="18"/>
      <c r="H80" s="57">
        <f>F80+G80</f>
        <v>442.6</v>
      </c>
      <c r="I80" s="18"/>
      <c r="J80" s="32">
        <f>H80+I80</f>
        <v>442.6</v>
      </c>
      <c r="K80" s="18"/>
      <c r="L80" s="24">
        <f>J80+K80</f>
        <v>442.6</v>
      </c>
      <c r="M80" s="24"/>
      <c r="N80" s="24">
        <f>L80+M80</f>
        <v>442.6</v>
      </c>
      <c r="O80" s="24"/>
      <c r="P80" s="32">
        <f>N80+O80</f>
        <v>442.6</v>
      </c>
    </row>
    <row r="81" spans="1:16" ht="78.75">
      <c r="A81" s="13" t="s">
        <v>0</v>
      </c>
      <c r="B81" s="13" t="s">
        <v>134</v>
      </c>
      <c r="C81" s="13" t="s">
        <v>2</v>
      </c>
      <c r="D81" s="13" t="s">
        <v>186</v>
      </c>
      <c r="E81" s="11" t="s">
        <v>103</v>
      </c>
      <c r="F81" s="59">
        <f t="shared" ref="F81:P81" si="74">F82</f>
        <v>627.1</v>
      </c>
      <c r="G81" s="9">
        <f t="shared" si="74"/>
        <v>0</v>
      </c>
      <c r="H81" s="59">
        <f t="shared" si="74"/>
        <v>627.1</v>
      </c>
      <c r="I81" s="9">
        <f t="shared" si="74"/>
        <v>0</v>
      </c>
      <c r="J81" s="34">
        <f t="shared" si="74"/>
        <v>627.1</v>
      </c>
      <c r="K81" s="9">
        <f t="shared" si="74"/>
        <v>0</v>
      </c>
      <c r="L81" s="26">
        <f t="shared" si="74"/>
        <v>627.1</v>
      </c>
      <c r="M81" s="26">
        <f t="shared" si="74"/>
        <v>0</v>
      </c>
      <c r="N81" s="26">
        <f t="shared" si="74"/>
        <v>627.1</v>
      </c>
      <c r="O81" s="26">
        <f t="shared" si="74"/>
        <v>0</v>
      </c>
      <c r="P81" s="34">
        <f t="shared" si="74"/>
        <v>627.1</v>
      </c>
    </row>
    <row r="82" spans="1:16" ht="63">
      <c r="A82" s="15" t="s">
        <v>26</v>
      </c>
      <c r="B82" s="15" t="s">
        <v>135</v>
      </c>
      <c r="C82" s="15" t="s">
        <v>2</v>
      </c>
      <c r="D82" s="15" t="s">
        <v>186</v>
      </c>
      <c r="E82" s="12" t="s">
        <v>104</v>
      </c>
      <c r="F82" s="57">
        <v>627.1</v>
      </c>
      <c r="G82" s="18"/>
      <c r="H82" s="57">
        <f>F82+G82</f>
        <v>627.1</v>
      </c>
      <c r="I82" s="18"/>
      <c r="J82" s="32">
        <f>H82+I82</f>
        <v>627.1</v>
      </c>
      <c r="K82" s="18"/>
      <c r="L82" s="24">
        <f>J82+K82</f>
        <v>627.1</v>
      </c>
      <c r="M82" s="24"/>
      <c r="N82" s="24">
        <f>L82+M82</f>
        <v>627.1</v>
      </c>
      <c r="O82" s="24"/>
      <c r="P82" s="32">
        <f>N82+O82</f>
        <v>627.1</v>
      </c>
    </row>
    <row r="83" spans="1:16" ht="47.25" hidden="1">
      <c r="A83" s="46" t="s">
        <v>0</v>
      </c>
      <c r="B83" s="46" t="s">
        <v>126</v>
      </c>
      <c r="C83" s="46" t="s">
        <v>2</v>
      </c>
      <c r="D83" s="46" t="s">
        <v>186</v>
      </c>
      <c r="E83" s="11" t="s">
        <v>62</v>
      </c>
      <c r="F83" s="55">
        <f t="shared" ref="F83:P83" si="75">F84</f>
        <v>533</v>
      </c>
      <c r="G83" s="6">
        <f t="shared" si="75"/>
        <v>0</v>
      </c>
      <c r="H83" s="55">
        <f t="shared" si="75"/>
        <v>533</v>
      </c>
      <c r="I83" s="6">
        <f t="shared" si="75"/>
        <v>-533</v>
      </c>
      <c r="J83" s="31">
        <f t="shared" si="75"/>
        <v>0</v>
      </c>
      <c r="K83" s="6">
        <f t="shared" si="75"/>
        <v>0</v>
      </c>
      <c r="L83" s="23">
        <f t="shared" si="75"/>
        <v>0</v>
      </c>
      <c r="M83" s="23">
        <f t="shared" si="75"/>
        <v>0</v>
      </c>
      <c r="N83" s="23">
        <f t="shared" si="75"/>
        <v>0</v>
      </c>
      <c r="O83" s="23">
        <f t="shared" si="75"/>
        <v>0</v>
      </c>
      <c r="P83" s="31">
        <f t="shared" si="75"/>
        <v>0</v>
      </c>
    </row>
    <row r="84" spans="1:16" ht="47.25" hidden="1">
      <c r="A84" s="47" t="s">
        <v>55</v>
      </c>
      <c r="B84" s="47" t="s">
        <v>127</v>
      </c>
      <c r="C84" s="47" t="s">
        <v>2</v>
      </c>
      <c r="D84" s="47" t="s">
        <v>186</v>
      </c>
      <c r="E84" s="12" t="s">
        <v>63</v>
      </c>
      <c r="F84" s="57">
        <v>533</v>
      </c>
      <c r="G84" s="18"/>
      <c r="H84" s="57">
        <f>F84+G84</f>
        <v>533</v>
      </c>
      <c r="I84" s="18">
        <v>-533</v>
      </c>
      <c r="J84" s="32">
        <f>H84+I84</f>
        <v>0</v>
      </c>
      <c r="K84" s="18"/>
      <c r="L84" s="24">
        <f>J84+K84</f>
        <v>0</v>
      </c>
      <c r="M84" s="24"/>
      <c r="N84" s="24">
        <f>L84+M84</f>
        <v>0</v>
      </c>
      <c r="O84" s="24"/>
      <c r="P84" s="32">
        <f>N84+O84</f>
        <v>0</v>
      </c>
    </row>
    <row r="85" spans="1:16" ht="63">
      <c r="A85" s="46" t="s">
        <v>0</v>
      </c>
      <c r="B85" s="46" t="s">
        <v>122</v>
      </c>
      <c r="C85" s="46" t="s">
        <v>2</v>
      </c>
      <c r="D85" s="46" t="s">
        <v>186</v>
      </c>
      <c r="E85" s="11" t="s">
        <v>123</v>
      </c>
      <c r="F85" s="55">
        <f t="shared" ref="F85:P85" si="76">F86</f>
        <v>4.2</v>
      </c>
      <c r="G85" s="6">
        <f t="shared" si="76"/>
        <v>0</v>
      </c>
      <c r="H85" s="55">
        <f t="shared" si="76"/>
        <v>4.2</v>
      </c>
      <c r="I85" s="6">
        <f t="shared" si="76"/>
        <v>0</v>
      </c>
      <c r="J85" s="31">
        <f t="shared" si="76"/>
        <v>4.2</v>
      </c>
      <c r="K85" s="6">
        <f t="shared" si="76"/>
        <v>0</v>
      </c>
      <c r="L85" s="23">
        <f t="shared" si="76"/>
        <v>4.2</v>
      </c>
      <c r="M85" s="23">
        <f t="shared" si="76"/>
        <v>0</v>
      </c>
      <c r="N85" s="23">
        <f t="shared" si="76"/>
        <v>4.2</v>
      </c>
      <c r="O85" s="23">
        <f t="shared" si="76"/>
        <v>0</v>
      </c>
      <c r="P85" s="31">
        <f t="shared" si="76"/>
        <v>4.2</v>
      </c>
    </row>
    <row r="86" spans="1:16" ht="63">
      <c r="A86" s="47" t="s">
        <v>26</v>
      </c>
      <c r="B86" s="47" t="s">
        <v>125</v>
      </c>
      <c r="C86" s="47" t="s">
        <v>2</v>
      </c>
      <c r="D86" s="47" t="s">
        <v>186</v>
      </c>
      <c r="E86" s="12" t="s">
        <v>124</v>
      </c>
      <c r="F86" s="57">
        <v>4.2</v>
      </c>
      <c r="G86" s="18"/>
      <c r="H86" s="57">
        <f>F86+G86</f>
        <v>4.2</v>
      </c>
      <c r="I86" s="18"/>
      <c r="J86" s="32">
        <f>H86+I86</f>
        <v>4.2</v>
      </c>
      <c r="K86" s="18"/>
      <c r="L86" s="24">
        <f>J86+K86</f>
        <v>4.2</v>
      </c>
      <c r="M86" s="24"/>
      <c r="N86" s="24">
        <f>L86+M86</f>
        <v>4.2</v>
      </c>
      <c r="O86" s="24"/>
      <c r="P86" s="32">
        <f>N86+O86</f>
        <v>4.2</v>
      </c>
    </row>
    <row r="87" spans="1:16" ht="31.5">
      <c r="A87" s="46" t="s">
        <v>0</v>
      </c>
      <c r="B87" s="46" t="s">
        <v>216</v>
      </c>
      <c r="C87" s="46" t="s">
        <v>2</v>
      </c>
      <c r="D87" s="46" t="s">
        <v>186</v>
      </c>
      <c r="E87" s="11" t="s">
        <v>218</v>
      </c>
      <c r="F87" s="61"/>
      <c r="G87" s="21"/>
      <c r="H87" s="61">
        <f>H88</f>
        <v>0</v>
      </c>
      <c r="I87" s="61">
        <f t="shared" ref="I87:J87" si="77">I88</f>
        <v>148.69999999999999</v>
      </c>
      <c r="J87" s="66">
        <f t="shared" si="77"/>
        <v>148.69999999999999</v>
      </c>
      <c r="K87" s="18"/>
      <c r="L87" s="24"/>
      <c r="M87" s="24"/>
      <c r="N87" s="24"/>
      <c r="O87" s="24"/>
      <c r="P87" s="32"/>
    </row>
    <row r="88" spans="1:16" ht="31.5">
      <c r="A88" s="47" t="s">
        <v>26</v>
      </c>
      <c r="B88" s="47" t="s">
        <v>217</v>
      </c>
      <c r="C88" s="47" t="s">
        <v>2</v>
      </c>
      <c r="D88" s="47" t="s">
        <v>186</v>
      </c>
      <c r="E88" s="12" t="s">
        <v>219</v>
      </c>
      <c r="F88" s="57"/>
      <c r="G88" s="18"/>
      <c r="H88" s="57"/>
      <c r="I88" s="18">
        <v>148.69999999999999</v>
      </c>
      <c r="J88" s="32">
        <f>H88+I88</f>
        <v>148.69999999999999</v>
      </c>
      <c r="K88" s="18"/>
      <c r="L88" s="24"/>
      <c r="M88" s="24"/>
      <c r="N88" s="24"/>
      <c r="O88" s="24"/>
      <c r="P88" s="32"/>
    </row>
    <row r="89" spans="1:16" ht="63">
      <c r="A89" s="46" t="s">
        <v>0</v>
      </c>
      <c r="B89" s="46" t="s">
        <v>138</v>
      </c>
      <c r="C89" s="46" t="s">
        <v>2</v>
      </c>
      <c r="D89" s="47" t="s">
        <v>186</v>
      </c>
      <c r="E89" s="11" t="s">
        <v>139</v>
      </c>
      <c r="F89" s="55">
        <f t="shared" ref="F89" si="78">F90</f>
        <v>0</v>
      </c>
      <c r="G89" s="18"/>
      <c r="H89" s="57"/>
      <c r="I89" s="18"/>
      <c r="J89" s="32"/>
      <c r="K89" s="18"/>
      <c r="L89" s="24"/>
      <c r="M89" s="24"/>
      <c r="N89" s="24"/>
      <c r="O89" s="24"/>
      <c r="P89" s="32"/>
    </row>
    <row r="90" spans="1:16" ht="47.25">
      <c r="A90" s="47" t="s">
        <v>26</v>
      </c>
      <c r="B90" s="47" t="s">
        <v>140</v>
      </c>
      <c r="C90" s="47" t="s">
        <v>2</v>
      </c>
      <c r="D90" s="47" t="s">
        <v>186</v>
      </c>
      <c r="E90" s="12" t="s">
        <v>141</v>
      </c>
      <c r="F90" s="57"/>
      <c r="G90" s="18"/>
      <c r="H90" s="57"/>
      <c r="I90" s="18"/>
      <c r="J90" s="32"/>
      <c r="K90" s="18"/>
      <c r="L90" s="24"/>
      <c r="M90" s="24"/>
      <c r="N90" s="24"/>
      <c r="O90" s="24"/>
      <c r="P90" s="32"/>
    </row>
    <row r="91" spans="1:16" ht="47.25">
      <c r="A91" s="46" t="s">
        <v>0</v>
      </c>
      <c r="B91" s="46" t="s">
        <v>142</v>
      </c>
      <c r="C91" s="46" t="s">
        <v>2</v>
      </c>
      <c r="D91" s="47" t="s">
        <v>186</v>
      </c>
      <c r="E91" s="11" t="s">
        <v>145</v>
      </c>
      <c r="F91" s="55">
        <f t="shared" ref="F91" si="79">F92</f>
        <v>0</v>
      </c>
      <c r="G91" s="18"/>
      <c r="H91" s="57"/>
      <c r="I91" s="18"/>
      <c r="J91" s="32"/>
      <c r="K91" s="18"/>
      <c r="L91" s="24"/>
      <c r="M91" s="24"/>
      <c r="N91" s="24"/>
      <c r="O91" s="24"/>
      <c r="P91" s="32"/>
    </row>
    <row r="92" spans="1:16" ht="47.25">
      <c r="A92" s="47" t="s">
        <v>26</v>
      </c>
      <c r="B92" s="47" t="s">
        <v>143</v>
      </c>
      <c r="C92" s="47" t="s">
        <v>2</v>
      </c>
      <c r="D92" s="47" t="s">
        <v>186</v>
      </c>
      <c r="E92" s="12" t="s">
        <v>144</v>
      </c>
      <c r="F92" s="57"/>
      <c r="G92" s="18"/>
      <c r="H92" s="57"/>
      <c r="I92" s="18"/>
      <c r="J92" s="32"/>
      <c r="K92" s="18"/>
      <c r="L92" s="24"/>
      <c r="M92" s="24"/>
      <c r="N92" s="24"/>
      <c r="O92" s="24"/>
      <c r="P92" s="32"/>
    </row>
    <row r="93" spans="1:16" ht="47.25">
      <c r="A93" s="15" t="s">
        <v>0</v>
      </c>
      <c r="B93" s="47" t="s">
        <v>182</v>
      </c>
      <c r="C93" s="47" t="s">
        <v>2</v>
      </c>
      <c r="D93" s="47" t="s">
        <v>186</v>
      </c>
      <c r="E93" s="16" t="s">
        <v>184</v>
      </c>
      <c r="F93" s="62">
        <f>F94</f>
        <v>0</v>
      </c>
      <c r="G93" s="22">
        <f t="shared" ref="G93:P93" si="80">G94</f>
        <v>0</v>
      </c>
      <c r="H93" s="62">
        <f t="shared" si="80"/>
        <v>0</v>
      </c>
      <c r="I93" s="22">
        <f t="shared" si="80"/>
        <v>0</v>
      </c>
      <c r="J93" s="38">
        <f t="shared" si="80"/>
        <v>0</v>
      </c>
      <c r="K93" s="22">
        <f t="shared" si="80"/>
        <v>0</v>
      </c>
      <c r="L93" s="30">
        <f t="shared" si="80"/>
        <v>0</v>
      </c>
      <c r="M93" s="30">
        <f t="shared" si="80"/>
        <v>0</v>
      </c>
      <c r="N93" s="30">
        <f t="shared" si="80"/>
        <v>0</v>
      </c>
      <c r="O93" s="30">
        <f t="shared" si="80"/>
        <v>0</v>
      </c>
      <c r="P93" s="38">
        <f t="shared" si="80"/>
        <v>0</v>
      </c>
    </row>
    <row r="94" spans="1:16" ht="47.25">
      <c r="A94" s="15" t="s">
        <v>26</v>
      </c>
      <c r="B94" s="47" t="s">
        <v>189</v>
      </c>
      <c r="C94" s="47" t="s">
        <v>2</v>
      </c>
      <c r="D94" s="47" t="s">
        <v>186</v>
      </c>
      <c r="E94" s="16" t="s">
        <v>190</v>
      </c>
      <c r="F94" s="56">
        <v>0</v>
      </c>
      <c r="G94" s="18"/>
      <c r="H94" s="57">
        <f>F94+G94</f>
        <v>0</v>
      </c>
      <c r="I94" s="18"/>
      <c r="J94" s="32">
        <f>H94+I94</f>
        <v>0</v>
      </c>
      <c r="K94" s="18"/>
      <c r="L94" s="24">
        <f>J94+K94</f>
        <v>0</v>
      </c>
      <c r="M94" s="24"/>
      <c r="N94" s="24">
        <f>L94+M94</f>
        <v>0</v>
      </c>
      <c r="O94" s="24"/>
      <c r="P94" s="32">
        <f>N94+O94</f>
        <v>0</v>
      </c>
    </row>
    <row r="95" spans="1:16" ht="31.5">
      <c r="A95" s="15" t="s">
        <v>0</v>
      </c>
      <c r="B95" s="47" t="s">
        <v>192</v>
      </c>
      <c r="C95" s="47" t="s">
        <v>2</v>
      </c>
      <c r="D95" s="47" t="s">
        <v>186</v>
      </c>
      <c r="E95" s="16" t="s">
        <v>185</v>
      </c>
      <c r="F95" s="62">
        <f>F96</f>
        <v>0</v>
      </c>
      <c r="G95" s="22">
        <f t="shared" ref="G95:P95" si="81">G96</f>
        <v>0</v>
      </c>
      <c r="H95" s="62">
        <f t="shared" si="81"/>
        <v>0</v>
      </c>
      <c r="I95" s="22">
        <f t="shared" si="81"/>
        <v>0</v>
      </c>
      <c r="J95" s="38">
        <f t="shared" si="81"/>
        <v>0</v>
      </c>
      <c r="K95" s="22">
        <f t="shared" si="81"/>
        <v>0</v>
      </c>
      <c r="L95" s="30">
        <f t="shared" si="81"/>
        <v>0</v>
      </c>
      <c r="M95" s="30">
        <f t="shared" si="81"/>
        <v>0</v>
      </c>
      <c r="N95" s="30">
        <f t="shared" si="81"/>
        <v>0</v>
      </c>
      <c r="O95" s="30">
        <f t="shared" si="81"/>
        <v>0</v>
      </c>
      <c r="P95" s="38">
        <f t="shared" si="81"/>
        <v>0</v>
      </c>
    </row>
    <row r="96" spans="1:16" ht="31.5">
      <c r="A96" s="15" t="s">
        <v>26</v>
      </c>
      <c r="B96" s="47" t="s">
        <v>183</v>
      </c>
      <c r="C96" s="47" t="s">
        <v>2</v>
      </c>
      <c r="D96" s="47" t="s">
        <v>186</v>
      </c>
      <c r="E96" s="16" t="s">
        <v>191</v>
      </c>
      <c r="F96" s="56">
        <v>0</v>
      </c>
      <c r="G96" s="18"/>
      <c r="H96" s="57">
        <f>F96+G96</f>
        <v>0</v>
      </c>
      <c r="I96" s="18"/>
      <c r="J96" s="32">
        <f>H96+I96</f>
        <v>0</v>
      </c>
      <c r="K96" s="18"/>
      <c r="L96" s="24">
        <f>J96+K96</f>
        <v>0</v>
      </c>
      <c r="M96" s="24"/>
      <c r="N96" s="24">
        <f>L96+M96</f>
        <v>0</v>
      </c>
      <c r="O96" s="24"/>
      <c r="P96" s="32">
        <f>N96+O96</f>
        <v>0</v>
      </c>
    </row>
    <row r="97" spans="1:16" ht="15.75">
      <c r="A97" s="13" t="s">
        <v>0</v>
      </c>
      <c r="B97" s="13" t="s">
        <v>136</v>
      </c>
      <c r="C97" s="13" t="s">
        <v>2</v>
      </c>
      <c r="D97" s="13" t="s">
        <v>186</v>
      </c>
      <c r="E97" s="11" t="s">
        <v>66</v>
      </c>
      <c r="F97" s="59">
        <f>F98+F99</f>
        <v>7367.9</v>
      </c>
      <c r="G97" s="59">
        <f t="shared" ref="G97:H97" si="82">G98+G99</f>
        <v>672.6</v>
      </c>
      <c r="H97" s="59">
        <f t="shared" si="82"/>
        <v>8040.5</v>
      </c>
      <c r="I97" s="9">
        <f t="shared" ref="I97" si="83">I98</f>
        <v>23</v>
      </c>
      <c r="J97" s="34">
        <f>J98+J99</f>
        <v>8063.5</v>
      </c>
      <c r="K97" s="9">
        <f t="shared" ref="K97:L97" si="84">K98+K99</f>
        <v>0</v>
      </c>
      <c r="L97" s="26">
        <f t="shared" si="84"/>
        <v>8063.5</v>
      </c>
      <c r="M97" s="26">
        <f t="shared" ref="M97:N97" si="85">M98+M99</f>
        <v>0</v>
      </c>
      <c r="N97" s="26">
        <f t="shared" si="85"/>
        <v>8063.5</v>
      </c>
      <c r="O97" s="26">
        <f t="shared" ref="O97:P97" si="86">O98+O99</f>
        <v>0</v>
      </c>
      <c r="P97" s="34">
        <f t="shared" si="86"/>
        <v>8063.5</v>
      </c>
    </row>
    <row r="98" spans="1:16" ht="15.75">
      <c r="A98" s="15" t="s">
        <v>34</v>
      </c>
      <c r="B98" s="15" t="s">
        <v>137</v>
      </c>
      <c r="C98" s="15" t="s">
        <v>2</v>
      </c>
      <c r="D98" s="47" t="s">
        <v>186</v>
      </c>
      <c r="E98" s="12" t="s">
        <v>67</v>
      </c>
      <c r="F98" s="57">
        <v>6282.7</v>
      </c>
      <c r="G98" s="18">
        <v>537</v>
      </c>
      <c r="H98" s="57">
        <f>F98+G98</f>
        <v>6819.7</v>
      </c>
      <c r="I98" s="18">
        <v>23</v>
      </c>
      <c r="J98" s="32">
        <f>H98+I98</f>
        <v>6842.7</v>
      </c>
      <c r="K98" s="18"/>
      <c r="L98" s="24">
        <f>J98+K98</f>
        <v>6842.7</v>
      </c>
      <c r="M98" s="24"/>
      <c r="N98" s="24">
        <f>L98+M98</f>
        <v>6842.7</v>
      </c>
      <c r="O98" s="24"/>
      <c r="P98" s="32">
        <f>N98+O98</f>
        <v>6842.7</v>
      </c>
    </row>
    <row r="99" spans="1:16" ht="15.75">
      <c r="A99" s="15" t="s">
        <v>26</v>
      </c>
      <c r="B99" s="15" t="s">
        <v>137</v>
      </c>
      <c r="C99" s="15" t="s">
        <v>2</v>
      </c>
      <c r="D99" s="47" t="s">
        <v>186</v>
      </c>
      <c r="E99" s="12" t="s">
        <v>67</v>
      </c>
      <c r="F99" s="57">
        <v>1085.2</v>
      </c>
      <c r="G99" s="18">
        <v>135.6</v>
      </c>
      <c r="H99" s="57">
        <f>F99+G99</f>
        <v>1220.8</v>
      </c>
      <c r="I99" s="18"/>
      <c r="J99" s="32">
        <f>H99+I99</f>
        <v>1220.8</v>
      </c>
      <c r="K99" s="18"/>
      <c r="L99" s="24">
        <f>J99+K99</f>
        <v>1220.8</v>
      </c>
      <c r="M99" s="24"/>
      <c r="N99" s="24">
        <f>L99+M99</f>
        <v>1220.8</v>
      </c>
      <c r="O99" s="24"/>
      <c r="P99" s="32">
        <f>N99+O99</f>
        <v>1220.8</v>
      </c>
    </row>
    <row r="100" spans="1:16" ht="15.75">
      <c r="A100" s="13" t="s">
        <v>0</v>
      </c>
      <c r="B100" s="13" t="s">
        <v>150</v>
      </c>
      <c r="C100" s="13" t="s">
        <v>2</v>
      </c>
      <c r="D100" s="13" t="s">
        <v>186</v>
      </c>
      <c r="E100" s="11" t="s">
        <v>68</v>
      </c>
      <c r="F100" s="59">
        <f>F106+F108+F110</f>
        <v>0</v>
      </c>
      <c r="G100" s="9">
        <f t="shared" ref="G100" si="87">G106+G108+G110</f>
        <v>349.6</v>
      </c>
      <c r="H100" s="59">
        <f>H106+H108+H110+H101</f>
        <v>349.6</v>
      </c>
      <c r="I100" s="59">
        <f t="shared" ref="I100:J100" si="88">I106+I108+I110+I101</f>
        <v>18.5</v>
      </c>
      <c r="J100" s="64">
        <f t="shared" si="88"/>
        <v>368.1</v>
      </c>
      <c r="K100" s="9">
        <f t="shared" ref="K100:L100" si="89">K106+K108+K110</f>
        <v>0</v>
      </c>
      <c r="L100" s="26">
        <f t="shared" si="89"/>
        <v>349.6</v>
      </c>
      <c r="M100" s="26">
        <f t="shared" ref="M100:N100" si="90">M106+M108+M110</f>
        <v>0</v>
      </c>
      <c r="N100" s="26">
        <f t="shared" si="90"/>
        <v>349.6</v>
      </c>
      <c r="O100" s="26">
        <f t="shared" ref="O100:P100" si="91">O106+O108+O110</f>
        <v>0</v>
      </c>
      <c r="P100" s="34">
        <f t="shared" si="91"/>
        <v>349.6</v>
      </c>
    </row>
    <row r="101" spans="1:16" ht="63">
      <c r="A101" s="13" t="s">
        <v>0</v>
      </c>
      <c r="B101" s="13" t="s">
        <v>151</v>
      </c>
      <c r="C101" s="13" t="s">
        <v>2</v>
      </c>
      <c r="D101" s="13" t="s">
        <v>56</v>
      </c>
      <c r="E101" s="11" t="s">
        <v>98</v>
      </c>
      <c r="F101" s="59">
        <f>F103+F102</f>
        <v>0</v>
      </c>
      <c r="G101" s="59">
        <f t="shared" ref="G101:J101" si="92">G103+G102</f>
        <v>0</v>
      </c>
      <c r="H101" s="59">
        <f t="shared" si="92"/>
        <v>0</v>
      </c>
      <c r="I101" s="59">
        <f t="shared" si="92"/>
        <v>18.5</v>
      </c>
      <c r="J101" s="64">
        <f t="shared" si="92"/>
        <v>18.5</v>
      </c>
      <c r="K101" s="18"/>
      <c r="L101" s="24"/>
      <c r="M101" s="24"/>
      <c r="N101" s="24"/>
      <c r="O101" s="24"/>
      <c r="P101" s="32"/>
    </row>
    <row r="102" spans="1:16" ht="78.75">
      <c r="A102" s="15" t="s">
        <v>55</v>
      </c>
      <c r="B102" s="15" t="s">
        <v>152</v>
      </c>
      <c r="C102" s="15" t="s">
        <v>2</v>
      </c>
      <c r="D102" s="15" t="s">
        <v>56</v>
      </c>
      <c r="E102" s="12" t="s">
        <v>108</v>
      </c>
      <c r="F102" s="59"/>
      <c r="G102" s="18"/>
      <c r="H102" s="57">
        <f>F102+G102</f>
        <v>0</v>
      </c>
      <c r="I102" s="18">
        <v>3</v>
      </c>
      <c r="J102" s="32">
        <f>H102+I102</f>
        <v>3</v>
      </c>
      <c r="K102" s="18"/>
      <c r="L102" s="24"/>
      <c r="M102" s="24"/>
      <c r="N102" s="24"/>
      <c r="O102" s="24"/>
      <c r="P102" s="32"/>
    </row>
    <row r="103" spans="1:16" ht="78.75">
      <c r="A103" s="15" t="s">
        <v>26</v>
      </c>
      <c r="B103" s="15" t="s">
        <v>152</v>
      </c>
      <c r="C103" s="15" t="s">
        <v>2</v>
      </c>
      <c r="D103" s="15" t="s">
        <v>56</v>
      </c>
      <c r="E103" s="12" t="s">
        <v>108</v>
      </c>
      <c r="F103" s="57"/>
      <c r="G103" s="18"/>
      <c r="H103" s="57">
        <f>F103+G103</f>
        <v>0</v>
      </c>
      <c r="I103" s="18">
        <v>15.5</v>
      </c>
      <c r="J103" s="32">
        <f>H103+I103</f>
        <v>15.5</v>
      </c>
      <c r="K103" s="18"/>
      <c r="L103" s="24"/>
      <c r="M103" s="24"/>
      <c r="N103" s="24"/>
      <c r="O103" s="24"/>
      <c r="P103" s="32"/>
    </row>
    <row r="104" spans="1:16" ht="63" hidden="1">
      <c r="A104" s="13" t="s">
        <v>0</v>
      </c>
      <c r="B104" s="13" t="s">
        <v>178</v>
      </c>
      <c r="C104" s="13" t="s">
        <v>2</v>
      </c>
      <c r="D104" s="13" t="s">
        <v>56</v>
      </c>
      <c r="E104" s="11" t="s">
        <v>179</v>
      </c>
      <c r="F104" s="59">
        <f t="shared" ref="F104" si="93">F105</f>
        <v>0</v>
      </c>
      <c r="G104" s="18"/>
      <c r="H104" s="57"/>
      <c r="I104" s="18"/>
      <c r="J104" s="32"/>
      <c r="K104" s="18"/>
      <c r="L104" s="24"/>
      <c r="M104" s="24"/>
      <c r="N104" s="24"/>
      <c r="O104" s="24"/>
      <c r="P104" s="32"/>
    </row>
    <row r="105" spans="1:16" ht="63" hidden="1">
      <c r="A105" s="15" t="s">
        <v>26</v>
      </c>
      <c r="B105" s="15" t="s">
        <v>177</v>
      </c>
      <c r="C105" s="15" t="s">
        <v>2</v>
      </c>
      <c r="D105" s="15" t="s">
        <v>56</v>
      </c>
      <c r="E105" s="12" t="s">
        <v>179</v>
      </c>
      <c r="F105" s="57"/>
      <c r="G105" s="18"/>
      <c r="H105" s="57"/>
      <c r="I105" s="18"/>
      <c r="J105" s="32"/>
      <c r="K105" s="18"/>
      <c r="L105" s="24"/>
      <c r="M105" s="24"/>
      <c r="N105" s="24"/>
      <c r="O105" s="24"/>
      <c r="P105" s="32"/>
    </row>
    <row r="106" spans="1:16" ht="63" hidden="1">
      <c r="A106" s="13" t="s">
        <v>0</v>
      </c>
      <c r="B106" s="13" t="s">
        <v>151</v>
      </c>
      <c r="C106" s="13" t="s">
        <v>2</v>
      </c>
      <c r="D106" s="13" t="s">
        <v>186</v>
      </c>
      <c r="E106" s="11" t="s">
        <v>180</v>
      </c>
      <c r="F106" s="61">
        <f t="shared" ref="F106:P110" si="94">F107</f>
        <v>0</v>
      </c>
      <c r="G106" s="10">
        <f t="shared" si="94"/>
        <v>0</v>
      </c>
      <c r="H106" s="61">
        <f t="shared" si="94"/>
        <v>0</v>
      </c>
      <c r="I106" s="10">
        <f t="shared" si="94"/>
        <v>0</v>
      </c>
      <c r="J106" s="37">
        <f t="shared" si="94"/>
        <v>0</v>
      </c>
      <c r="K106" s="10">
        <f t="shared" si="94"/>
        <v>0</v>
      </c>
      <c r="L106" s="29">
        <f t="shared" si="94"/>
        <v>0</v>
      </c>
      <c r="M106" s="29">
        <f t="shared" si="94"/>
        <v>0</v>
      </c>
      <c r="N106" s="29">
        <f t="shared" si="94"/>
        <v>0</v>
      </c>
      <c r="O106" s="29">
        <f t="shared" si="94"/>
        <v>0</v>
      </c>
      <c r="P106" s="37">
        <f t="shared" si="94"/>
        <v>0</v>
      </c>
    </row>
    <row r="107" spans="1:16" ht="78.75" hidden="1">
      <c r="A107" s="15" t="s">
        <v>26</v>
      </c>
      <c r="B107" s="15" t="s">
        <v>152</v>
      </c>
      <c r="C107" s="15" t="s">
        <v>2</v>
      </c>
      <c r="D107" s="47" t="s">
        <v>186</v>
      </c>
      <c r="E107" s="12" t="s">
        <v>181</v>
      </c>
      <c r="F107" s="57"/>
      <c r="G107" s="18"/>
      <c r="H107" s="57">
        <f>F107+G107</f>
        <v>0</v>
      </c>
      <c r="I107" s="18"/>
      <c r="J107" s="32">
        <f>H107+I107</f>
        <v>0</v>
      </c>
      <c r="K107" s="18"/>
      <c r="L107" s="24">
        <f>J107+K107</f>
        <v>0</v>
      </c>
      <c r="M107" s="24"/>
      <c r="N107" s="24">
        <f>L107+M107</f>
        <v>0</v>
      </c>
      <c r="O107" s="24"/>
      <c r="P107" s="32">
        <f>N107+O107</f>
        <v>0</v>
      </c>
    </row>
    <row r="108" spans="1:16" ht="63" hidden="1">
      <c r="A108" s="15" t="s">
        <v>0</v>
      </c>
      <c r="B108" s="47" t="s">
        <v>178</v>
      </c>
      <c r="C108" s="47" t="s">
        <v>2</v>
      </c>
      <c r="D108" s="47" t="s">
        <v>186</v>
      </c>
      <c r="E108" s="11" t="s">
        <v>194</v>
      </c>
      <c r="F108" s="62">
        <f>F109</f>
        <v>0</v>
      </c>
      <c r="G108" s="22">
        <f t="shared" ref="G108:P108" si="95">G109</f>
        <v>0</v>
      </c>
      <c r="H108" s="62">
        <f t="shared" si="95"/>
        <v>0</v>
      </c>
      <c r="I108" s="22">
        <f t="shared" si="95"/>
        <v>0</v>
      </c>
      <c r="J108" s="38">
        <f t="shared" si="95"/>
        <v>0</v>
      </c>
      <c r="K108" s="22">
        <f t="shared" si="95"/>
        <v>0</v>
      </c>
      <c r="L108" s="30">
        <f t="shared" si="95"/>
        <v>0</v>
      </c>
      <c r="M108" s="30">
        <f t="shared" si="95"/>
        <v>0</v>
      </c>
      <c r="N108" s="30">
        <f t="shared" si="95"/>
        <v>0</v>
      </c>
      <c r="O108" s="30">
        <f t="shared" si="95"/>
        <v>0</v>
      </c>
      <c r="P108" s="38">
        <f t="shared" si="95"/>
        <v>0</v>
      </c>
    </row>
    <row r="109" spans="1:16" ht="63" hidden="1">
      <c r="A109" s="15" t="s">
        <v>26</v>
      </c>
      <c r="B109" s="47" t="s">
        <v>177</v>
      </c>
      <c r="C109" s="47" t="s">
        <v>2</v>
      </c>
      <c r="D109" s="47" t="s">
        <v>186</v>
      </c>
      <c r="E109" s="12" t="s">
        <v>195</v>
      </c>
      <c r="F109" s="56"/>
      <c r="G109" s="18"/>
      <c r="H109" s="57">
        <f>F109+G109</f>
        <v>0</v>
      </c>
      <c r="I109" s="18"/>
      <c r="J109" s="32">
        <f>H109+I109</f>
        <v>0</v>
      </c>
      <c r="K109" s="18"/>
      <c r="L109" s="24">
        <f>J109+K109</f>
        <v>0</v>
      </c>
      <c r="M109" s="24"/>
      <c r="N109" s="24">
        <f>L109+M109</f>
        <v>0</v>
      </c>
      <c r="O109" s="24"/>
      <c r="P109" s="32">
        <f>N109+O109</f>
        <v>0</v>
      </c>
    </row>
    <row r="110" spans="1:16" ht="31.5">
      <c r="A110" s="13" t="s">
        <v>0</v>
      </c>
      <c r="B110" s="13" t="s">
        <v>159</v>
      </c>
      <c r="C110" s="13" t="s">
        <v>2</v>
      </c>
      <c r="D110" s="13" t="s">
        <v>186</v>
      </c>
      <c r="E110" s="11" t="s">
        <v>193</v>
      </c>
      <c r="F110" s="61">
        <f t="shared" si="94"/>
        <v>0</v>
      </c>
      <c r="G110" s="10">
        <f t="shared" si="94"/>
        <v>349.6</v>
      </c>
      <c r="H110" s="61">
        <f t="shared" si="94"/>
        <v>349.6</v>
      </c>
      <c r="I110" s="10">
        <f t="shared" si="94"/>
        <v>0</v>
      </c>
      <c r="J110" s="37">
        <f t="shared" si="94"/>
        <v>349.6</v>
      </c>
      <c r="K110" s="10">
        <f t="shared" si="94"/>
        <v>0</v>
      </c>
      <c r="L110" s="29">
        <f t="shared" si="94"/>
        <v>349.6</v>
      </c>
      <c r="M110" s="29">
        <f t="shared" si="94"/>
        <v>0</v>
      </c>
      <c r="N110" s="29">
        <f t="shared" si="94"/>
        <v>349.6</v>
      </c>
      <c r="O110" s="29">
        <f t="shared" si="94"/>
        <v>0</v>
      </c>
      <c r="P110" s="37">
        <f t="shared" si="94"/>
        <v>349.6</v>
      </c>
    </row>
    <row r="111" spans="1:16" ht="31.5">
      <c r="A111" s="15" t="s">
        <v>55</v>
      </c>
      <c r="B111" s="15" t="s">
        <v>158</v>
      </c>
      <c r="C111" s="15" t="s">
        <v>2</v>
      </c>
      <c r="D111" s="15" t="s">
        <v>186</v>
      </c>
      <c r="E111" s="12" t="s">
        <v>188</v>
      </c>
      <c r="F111" s="57"/>
      <c r="G111" s="18">
        <v>349.6</v>
      </c>
      <c r="H111" s="57">
        <f>F111+G111</f>
        <v>349.6</v>
      </c>
      <c r="I111" s="18"/>
      <c r="J111" s="32">
        <f>H111+I111</f>
        <v>349.6</v>
      </c>
      <c r="K111" s="18"/>
      <c r="L111" s="24">
        <f>J111+K111</f>
        <v>349.6</v>
      </c>
      <c r="M111" s="24"/>
      <c r="N111" s="24">
        <f>L111+M111</f>
        <v>349.6</v>
      </c>
      <c r="O111" s="24"/>
      <c r="P111" s="32">
        <f>N111+O111</f>
        <v>349.6</v>
      </c>
    </row>
    <row r="112" spans="1:16" ht="31.5" hidden="1">
      <c r="A112" s="13" t="s">
        <v>0</v>
      </c>
      <c r="B112" s="13" t="s">
        <v>160</v>
      </c>
      <c r="C112" s="13" t="s">
        <v>2</v>
      </c>
      <c r="D112" s="13" t="s">
        <v>161</v>
      </c>
      <c r="E112" s="11" t="s">
        <v>162</v>
      </c>
      <c r="F112" s="61">
        <f t="shared" ref="F112" si="96">F113</f>
        <v>0</v>
      </c>
      <c r="G112" s="18"/>
      <c r="H112" s="61">
        <f>H113</f>
        <v>0</v>
      </c>
      <c r="I112" s="21">
        <f t="shared" ref="I112:P112" si="97">I113</f>
        <v>0</v>
      </c>
      <c r="J112" s="36">
        <f t="shared" si="97"/>
        <v>0</v>
      </c>
      <c r="K112" s="21">
        <f t="shared" si="97"/>
        <v>0</v>
      </c>
      <c r="L112" s="28">
        <f t="shared" si="97"/>
        <v>0</v>
      </c>
      <c r="M112" s="28">
        <f t="shared" si="97"/>
        <v>0</v>
      </c>
      <c r="N112" s="28">
        <f t="shared" si="97"/>
        <v>0</v>
      </c>
      <c r="O112" s="28">
        <f t="shared" si="97"/>
        <v>0</v>
      </c>
      <c r="P112" s="36">
        <f t="shared" si="97"/>
        <v>0</v>
      </c>
    </row>
    <row r="113" spans="1:16" ht="31.5" hidden="1">
      <c r="A113" s="15" t="s">
        <v>60</v>
      </c>
      <c r="B113" s="15" t="s">
        <v>163</v>
      </c>
      <c r="C113" s="15" t="s">
        <v>2</v>
      </c>
      <c r="D113" s="15" t="s">
        <v>161</v>
      </c>
      <c r="E113" s="12" t="s">
        <v>164</v>
      </c>
      <c r="F113" s="57"/>
      <c r="G113" s="18"/>
      <c r="H113" s="57"/>
      <c r="I113" s="18"/>
      <c r="J113" s="32">
        <f>H113+I113</f>
        <v>0</v>
      </c>
      <c r="K113" s="18"/>
      <c r="L113" s="24">
        <f>J113+K113</f>
        <v>0</v>
      </c>
      <c r="M113" s="24"/>
      <c r="N113" s="24">
        <f>L113+M113</f>
        <v>0</v>
      </c>
      <c r="O113" s="24"/>
      <c r="P113" s="32">
        <f>N113+O113</f>
        <v>0</v>
      </c>
    </row>
    <row r="114" spans="1:16" ht="15.75" hidden="1">
      <c r="A114" s="46" t="s">
        <v>0</v>
      </c>
      <c r="B114" s="46" t="s">
        <v>165</v>
      </c>
      <c r="C114" s="46" t="s">
        <v>2</v>
      </c>
      <c r="D114" s="46" t="s">
        <v>0</v>
      </c>
      <c r="E114" s="11" t="s">
        <v>169</v>
      </c>
      <c r="F114" s="61">
        <f t="shared" ref="F114:H114" si="98">F115+F116+F117</f>
        <v>0</v>
      </c>
      <c r="G114" s="10">
        <f t="shared" si="98"/>
        <v>0</v>
      </c>
      <c r="H114" s="61">
        <f t="shared" si="98"/>
        <v>0</v>
      </c>
      <c r="I114" s="10">
        <f t="shared" ref="I114:J114" si="99">I115+I116+I117</f>
        <v>0</v>
      </c>
      <c r="J114" s="37">
        <f t="shared" si="99"/>
        <v>0</v>
      </c>
      <c r="K114" s="10">
        <f t="shared" ref="K114:L114" si="100">K115+K116+K117</f>
        <v>0</v>
      </c>
      <c r="L114" s="29">
        <f t="shared" si="100"/>
        <v>0</v>
      </c>
      <c r="M114" s="29">
        <f t="shared" ref="M114:N114" si="101">M115+M116+M117</f>
        <v>0</v>
      </c>
      <c r="N114" s="29">
        <f t="shared" si="101"/>
        <v>0</v>
      </c>
      <c r="O114" s="29">
        <f t="shared" ref="O114:P114" si="102">O115+O116+O117</f>
        <v>0</v>
      </c>
      <c r="P114" s="37">
        <f t="shared" si="102"/>
        <v>0</v>
      </c>
    </row>
    <row r="115" spans="1:16" ht="31.5" hidden="1">
      <c r="A115" s="15" t="s">
        <v>34</v>
      </c>
      <c r="B115" s="15" t="s">
        <v>166</v>
      </c>
      <c r="C115" s="15" t="s">
        <v>2</v>
      </c>
      <c r="D115" s="15" t="s">
        <v>161</v>
      </c>
      <c r="E115" s="12" t="s">
        <v>167</v>
      </c>
      <c r="F115" s="57"/>
      <c r="G115" s="18"/>
      <c r="H115" s="57"/>
      <c r="I115" s="18"/>
      <c r="J115" s="32"/>
      <c r="K115" s="18"/>
      <c r="L115" s="24"/>
      <c r="M115" s="24"/>
      <c r="N115" s="24"/>
      <c r="O115" s="24"/>
      <c r="P115" s="32"/>
    </row>
    <row r="116" spans="1:16" ht="31.5" hidden="1">
      <c r="A116" s="15" t="s">
        <v>60</v>
      </c>
      <c r="B116" s="15" t="s">
        <v>166</v>
      </c>
      <c r="C116" s="15" t="s">
        <v>2</v>
      </c>
      <c r="D116" s="15" t="s">
        <v>186</v>
      </c>
      <c r="E116" s="12" t="s">
        <v>167</v>
      </c>
      <c r="F116" s="57"/>
      <c r="G116" s="18"/>
      <c r="H116" s="57">
        <f>F116+G116</f>
        <v>0</v>
      </c>
      <c r="I116" s="18"/>
      <c r="J116" s="32">
        <f>H116+I116</f>
        <v>0</v>
      </c>
      <c r="K116" s="18"/>
      <c r="L116" s="24">
        <f>J116+K116</f>
        <v>0</v>
      </c>
      <c r="M116" s="24"/>
      <c r="N116" s="24">
        <f>L116+M116</f>
        <v>0</v>
      </c>
      <c r="O116" s="24"/>
      <c r="P116" s="32">
        <f>N116+O116</f>
        <v>0</v>
      </c>
    </row>
    <row r="117" spans="1:16" ht="31.5" hidden="1">
      <c r="A117" s="15" t="s">
        <v>26</v>
      </c>
      <c r="B117" s="15" t="s">
        <v>168</v>
      </c>
      <c r="C117" s="15" t="s">
        <v>2</v>
      </c>
      <c r="D117" s="15" t="s">
        <v>161</v>
      </c>
      <c r="E117" s="12" t="s">
        <v>167</v>
      </c>
      <c r="F117" s="57"/>
      <c r="G117" s="18"/>
      <c r="H117" s="57"/>
      <c r="I117" s="18"/>
      <c r="J117" s="32"/>
      <c r="K117" s="18"/>
      <c r="L117" s="24"/>
      <c r="M117" s="24"/>
      <c r="N117" s="24"/>
      <c r="O117" s="24"/>
      <c r="P117" s="32"/>
    </row>
    <row r="118" spans="1:16" ht="47.25">
      <c r="A118" s="13" t="s">
        <v>0</v>
      </c>
      <c r="B118" s="13" t="s">
        <v>87</v>
      </c>
      <c r="C118" s="13" t="s">
        <v>2</v>
      </c>
      <c r="D118" s="13" t="s">
        <v>186</v>
      </c>
      <c r="E118" s="11" t="s">
        <v>86</v>
      </c>
      <c r="F118" s="59">
        <f>F119+F120</f>
        <v>0</v>
      </c>
      <c r="G118" s="9">
        <f t="shared" ref="G118:H118" si="103">G119+G120</f>
        <v>0</v>
      </c>
      <c r="H118" s="59">
        <f t="shared" si="103"/>
        <v>0</v>
      </c>
      <c r="I118" s="9">
        <f t="shared" ref="I118:J118" si="104">I119+I120</f>
        <v>-2.7386900000000001</v>
      </c>
      <c r="J118" s="34">
        <f t="shared" si="104"/>
        <v>-2.7386900000000001</v>
      </c>
      <c r="K118" s="9">
        <f t="shared" ref="K118:L118" si="105">K119+K120</f>
        <v>0</v>
      </c>
      <c r="L118" s="26">
        <f t="shared" si="105"/>
        <v>-2.7386900000000001</v>
      </c>
      <c r="M118" s="26">
        <f t="shared" ref="M118:N118" si="106">M119+M120</f>
        <v>0</v>
      </c>
      <c r="N118" s="26">
        <f t="shared" si="106"/>
        <v>-2.7386900000000001</v>
      </c>
      <c r="O118" s="26">
        <f t="shared" ref="O118:P118" si="107">O119+O120</f>
        <v>0</v>
      </c>
      <c r="P118" s="34">
        <f t="shared" si="107"/>
        <v>-2.7386900000000001</v>
      </c>
    </row>
    <row r="119" spans="1:16" ht="63">
      <c r="A119" s="15" t="s">
        <v>26</v>
      </c>
      <c r="B119" s="15" t="s">
        <v>154</v>
      </c>
      <c r="C119" s="15" t="s">
        <v>2</v>
      </c>
      <c r="D119" s="15" t="s">
        <v>186</v>
      </c>
      <c r="E119" s="12" t="s">
        <v>153</v>
      </c>
      <c r="F119" s="56"/>
      <c r="G119" s="18"/>
      <c r="H119" s="57">
        <f>F119+G119</f>
        <v>0</v>
      </c>
      <c r="I119" s="18">
        <v>-0.2</v>
      </c>
      <c r="J119" s="32">
        <f>H119+I119</f>
        <v>-0.2</v>
      </c>
      <c r="K119" s="18"/>
      <c r="L119" s="24">
        <f>J119+K119</f>
        <v>-0.2</v>
      </c>
      <c r="M119" s="24"/>
      <c r="N119" s="24">
        <f>L119+M119</f>
        <v>-0.2</v>
      </c>
      <c r="O119" s="24"/>
      <c r="P119" s="32">
        <f>N119+O119</f>
        <v>-0.2</v>
      </c>
    </row>
    <row r="120" spans="1:16" ht="31.5">
      <c r="A120" s="15" t="s">
        <v>26</v>
      </c>
      <c r="B120" s="15" t="s">
        <v>196</v>
      </c>
      <c r="C120" s="15" t="s">
        <v>2</v>
      </c>
      <c r="D120" s="15" t="s">
        <v>186</v>
      </c>
      <c r="E120" s="12" t="s">
        <v>86</v>
      </c>
      <c r="F120" s="56"/>
      <c r="G120" s="18"/>
      <c r="H120" s="57">
        <f>F120+G120</f>
        <v>0</v>
      </c>
      <c r="I120" s="18">
        <v>-2.5386899999999999</v>
      </c>
      <c r="J120" s="32">
        <f>H120+I120</f>
        <v>-2.5386899999999999</v>
      </c>
      <c r="K120" s="18"/>
      <c r="L120" s="24">
        <f>J120+K120</f>
        <v>-2.5386899999999999</v>
      </c>
      <c r="M120" s="24"/>
      <c r="N120" s="24">
        <f>L120+M120</f>
        <v>-2.5386899999999999</v>
      </c>
      <c r="O120" s="24"/>
      <c r="P120" s="32">
        <f>N120+O120</f>
        <v>-2.5386899999999999</v>
      </c>
    </row>
    <row r="121" spans="1:16" ht="15.75">
      <c r="A121" s="46" t="s">
        <v>0</v>
      </c>
      <c r="B121" s="46" t="s">
        <v>102</v>
      </c>
      <c r="C121" s="46" t="s">
        <v>2</v>
      </c>
      <c r="D121" s="46" t="s">
        <v>0</v>
      </c>
      <c r="E121" s="11" t="s">
        <v>69</v>
      </c>
      <c r="F121" s="59">
        <f t="shared" ref="F121:H121" si="108">F18+F50</f>
        <v>128457.64199999999</v>
      </c>
      <c r="G121" s="59">
        <f t="shared" si="108"/>
        <v>2104.4</v>
      </c>
      <c r="H121" s="59">
        <f t="shared" si="108"/>
        <v>130562.04200000002</v>
      </c>
      <c r="I121" s="9">
        <f t="shared" ref="I121:J121" si="109">I18+I50</f>
        <v>5365.2833099999998</v>
      </c>
      <c r="J121" s="34">
        <f t="shared" si="109"/>
        <v>135927.32531000001</v>
      </c>
      <c r="K121" s="9" t="e">
        <f t="shared" ref="K121:L121" si="110">K18+K50</f>
        <v>#REF!</v>
      </c>
      <c r="L121" s="26" t="e">
        <f t="shared" si="110"/>
        <v>#REF!</v>
      </c>
      <c r="M121" s="26" t="e">
        <f t="shared" ref="M121:N121" si="111">M18+M50</f>
        <v>#REF!</v>
      </c>
      <c r="N121" s="26" t="e">
        <f t="shared" si="111"/>
        <v>#REF!</v>
      </c>
      <c r="O121" s="26" t="e">
        <f t="shared" ref="O121:P121" si="112">O18+O50</f>
        <v>#REF!</v>
      </c>
      <c r="P121" s="34" t="e">
        <f t="shared" si="112"/>
        <v>#REF!</v>
      </c>
    </row>
  </sheetData>
  <mergeCells count="10">
    <mergeCell ref="C3:E3"/>
    <mergeCell ref="A16:D16"/>
    <mergeCell ref="A14:P14"/>
    <mergeCell ref="E9:P9"/>
    <mergeCell ref="E10:P10"/>
    <mergeCell ref="E11:P11"/>
    <mergeCell ref="A13:P13"/>
    <mergeCell ref="E5:P5"/>
    <mergeCell ref="E6:P6"/>
    <mergeCell ref="E7:P7"/>
  </mergeCells>
  <pageMargins left="1.1399999999999999" right="0.55118110236220474" top="0.39370078740157483" bottom="0.35433070866141736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2020 год</vt:lpstr>
      <vt:lpstr>Лист2</vt:lpstr>
      <vt:lpstr>Лист3</vt:lpstr>
      <vt:lpstr>'Доходы 2020 год'!Заголовки_для_печати</vt:lpstr>
      <vt:lpstr>'Доходы 2020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2020-02-17T04:55:59Z</cp:lastPrinted>
  <dcterms:created xsi:type="dcterms:W3CDTF">2014-10-29T11:00:31Z</dcterms:created>
  <dcterms:modified xsi:type="dcterms:W3CDTF">2020-02-26T10:45:39Z</dcterms:modified>
</cp:coreProperties>
</file>