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сполнение бюджета\2024\За 1 квартал\"/>
    </mc:Choice>
  </mc:AlternateContent>
  <xr:revisionPtr revIDLastSave="0" documentId="13_ncr:1_{F3C2631B-C6FD-4706-AB2E-FEFE73007A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" sheetId="16" r:id="rId1"/>
  </sheets>
  <definedNames>
    <definedName name="_xlnm._FilterDatabase" localSheetId="0" hidden="1">'2024'!$A$7:$C$100</definedName>
    <definedName name="_xlnm.Print_Titles" localSheetId="0">'2024'!$7:$7</definedName>
    <definedName name="_xlnm.Print_Area" localSheetId="0">'2024'!$A$1:$G$101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6" i="16" l="1"/>
  <c r="F95" i="16"/>
  <c r="E95" i="16"/>
  <c r="G95" i="16" l="1"/>
  <c r="F15" i="16"/>
  <c r="G17" i="16"/>
  <c r="F97" i="16" l="1"/>
  <c r="F92" i="16"/>
  <c r="F89" i="16"/>
  <c r="F83" i="16"/>
  <c r="F81" i="16"/>
  <c r="F79" i="16"/>
  <c r="F77" i="16"/>
  <c r="F75" i="16"/>
  <c r="F70" i="16"/>
  <c r="F64" i="16"/>
  <c r="F62" i="16"/>
  <c r="F54" i="16"/>
  <c r="F40" i="16"/>
  <c r="F39" i="16"/>
  <c r="F35" i="16"/>
  <c r="F33" i="16"/>
  <c r="F30" i="16"/>
  <c r="F28" i="16"/>
  <c r="F25" i="16"/>
  <c r="F22" i="16"/>
  <c r="F20" i="16"/>
  <c r="F13" i="16"/>
  <c r="F10" i="16"/>
  <c r="G11" i="16"/>
  <c r="G42" i="16"/>
  <c r="G43" i="16"/>
  <c r="G44" i="16"/>
  <c r="G45" i="16"/>
  <c r="G48" i="16"/>
  <c r="G49" i="16"/>
  <c r="G51" i="16"/>
  <c r="G53" i="16"/>
  <c r="G56" i="16"/>
  <c r="G57" i="16"/>
  <c r="G58" i="16"/>
  <c r="G59" i="16"/>
  <c r="G60" i="16"/>
  <c r="G61" i="16"/>
  <c r="G84" i="16"/>
  <c r="G85" i="16"/>
  <c r="G87" i="16"/>
  <c r="G94" i="16"/>
  <c r="G98" i="16"/>
  <c r="F38" i="16" l="1"/>
  <c r="F88" i="16"/>
  <c r="F69" i="16"/>
  <c r="F46" i="16"/>
  <c r="F37" i="16" s="1"/>
  <c r="F9" i="16"/>
  <c r="F99" i="16" l="1"/>
  <c r="E97" i="16"/>
  <c r="G97" i="16" s="1"/>
  <c r="D97" i="16"/>
  <c r="C97" i="16"/>
  <c r="E93" i="16"/>
  <c r="G93" i="16" s="1"/>
  <c r="D92" i="16"/>
  <c r="E92" i="16"/>
  <c r="G92" i="16" s="1"/>
  <c r="D89" i="16"/>
  <c r="D88" i="16" s="1"/>
  <c r="C89" i="16"/>
  <c r="E90" i="16"/>
  <c r="G90" i="16" s="1"/>
  <c r="E91" i="16"/>
  <c r="G91" i="16" s="1"/>
  <c r="E86" i="16"/>
  <c r="G86" i="16" s="1"/>
  <c r="D83" i="16"/>
  <c r="E82" i="16"/>
  <c r="G82" i="16" s="1"/>
  <c r="D81" i="16"/>
  <c r="E80" i="16"/>
  <c r="D79" i="16"/>
  <c r="E78" i="16"/>
  <c r="G78" i="16" s="1"/>
  <c r="D77" i="16"/>
  <c r="E76" i="16"/>
  <c r="G76" i="16" s="1"/>
  <c r="D75" i="16"/>
  <c r="E71" i="16"/>
  <c r="G71" i="16" s="1"/>
  <c r="E72" i="16"/>
  <c r="G72" i="16" s="1"/>
  <c r="E73" i="16"/>
  <c r="G73" i="16" s="1"/>
  <c r="E74" i="16"/>
  <c r="G74" i="16" s="1"/>
  <c r="D70" i="16"/>
  <c r="E65" i="16"/>
  <c r="E66" i="16"/>
  <c r="G66" i="16" s="1"/>
  <c r="E67" i="16"/>
  <c r="G67" i="16" s="1"/>
  <c r="E68" i="16"/>
  <c r="G68" i="16" s="1"/>
  <c r="D64" i="16"/>
  <c r="E63" i="16"/>
  <c r="D62" i="16"/>
  <c r="E55" i="16"/>
  <c r="G55" i="16" s="1"/>
  <c r="D47" i="16"/>
  <c r="E47" i="16"/>
  <c r="G47" i="16" s="1"/>
  <c r="D50" i="16"/>
  <c r="E50" i="16"/>
  <c r="G50" i="16" s="1"/>
  <c r="D52" i="16"/>
  <c r="E52" i="16"/>
  <c r="G52" i="16" s="1"/>
  <c r="D54" i="16"/>
  <c r="E54" i="16"/>
  <c r="G54" i="16" s="1"/>
  <c r="E41" i="16"/>
  <c r="G41" i="16" s="1"/>
  <c r="D40" i="16"/>
  <c r="D39" i="16"/>
  <c r="E16" i="16"/>
  <c r="E18" i="16"/>
  <c r="G18" i="16" s="1"/>
  <c r="E19" i="16"/>
  <c r="G19" i="16" s="1"/>
  <c r="E21" i="16"/>
  <c r="G21" i="16" s="1"/>
  <c r="E23" i="16"/>
  <c r="G23" i="16" s="1"/>
  <c r="E24" i="16"/>
  <c r="G24" i="16" s="1"/>
  <c r="E26" i="16"/>
  <c r="G26" i="16" s="1"/>
  <c r="E27" i="16"/>
  <c r="G27" i="16" s="1"/>
  <c r="E29" i="16"/>
  <c r="E31" i="16"/>
  <c r="G31" i="16" s="1"/>
  <c r="E32" i="16"/>
  <c r="E34" i="16"/>
  <c r="G34" i="16" s="1"/>
  <c r="E36" i="16"/>
  <c r="D35" i="16"/>
  <c r="D33" i="16"/>
  <c r="D30" i="16"/>
  <c r="D28" i="16"/>
  <c r="D25" i="16"/>
  <c r="D22" i="16"/>
  <c r="D20" i="16"/>
  <c r="D15" i="16"/>
  <c r="E14" i="16"/>
  <c r="D13" i="16"/>
  <c r="E12" i="16"/>
  <c r="D10" i="16"/>
  <c r="E35" i="16" l="1"/>
  <c r="G35" i="16" s="1"/>
  <c r="G36" i="16"/>
  <c r="E13" i="16"/>
  <c r="G13" i="16" s="1"/>
  <c r="G14" i="16"/>
  <c r="E64" i="16"/>
  <c r="G64" i="16" s="1"/>
  <c r="G65" i="16"/>
  <c r="E77" i="16"/>
  <c r="G77" i="16" s="1"/>
  <c r="E79" i="16"/>
  <c r="G79" i="16" s="1"/>
  <c r="G80" i="16"/>
  <c r="E83" i="16"/>
  <c r="G83" i="16" s="1"/>
  <c r="E28" i="16"/>
  <c r="G28" i="16" s="1"/>
  <c r="G29" i="16"/>
  <c r="E62" i="16"/>
  <c r="G62" i="16" s="1"/>
  <c r="G63" i="16"/>
  <c r="E33" i="16"/>
  <c r="G33" i="16" s="1"/>
  <c r="E39" i="16"/>
  <c r="E30" i="16"/>
  <c r="G30" i="16" s="1"/>
  <c r="G32" i="16"/>
  <c r="E10" i="16"/>
  <c r="G10" i="16" s="1"/>
  <c r="G12" i="16"/>
  <c r="E20" i="16"/>
  <c r="G20" i="16" s="1"/>
  <c r="E40" i="16"/>
  <c r="G40" i="16" s="1"/>
  <c r="E75" i="16"/>
  <c r="G75" i="16" s="1"/>
  <c r="E81" i="16"/>
  <c r="G81" i="16" s="1"/>
  <c r="E15" i="16"/>
  <c r="G15" i="16" s="1"/>
  <c r="G16" i="16"/>
  <c r="E70" i="16"/>
  <c r="G70" i="16" s="1"/>
  <c r="E89" i="16"/>
  <c r="G89" i="16" s="1"/>
  <c r="D38" i="16"/>
  <c r="D69" i="16"/>
  <c r="D46" i="16"/>
  <c r="E46" i="16"/>
  <c r="E22" i="16"/>
  <c r="G22" i="16" s="1"/>
  <c r="E25" i="16"/>
  <c r="G25" i="16" s="1"/>
  <c r="D9" i="16"/>
  <c r="C92" i="16"/>
  <c r="E69" i="16" l="1"/>
  <c r="G69" i="16" s="1"/>
  <c r="G46" i="16"/>
  <c r="E88" i="16"/>
  <c r="G88" i="16" s="1"/>
  <c r="E38" i="16"/>
  <c r="G38" i="16" s="1"/>
  <c r="G39" i="16"/>
  <c r="E9" i="16"/>
  <c r="G9" i="16" s="1"/>
  <c r="D37" i="16"/>
  <c r="D99" i="16"/>
  <c r="C64" i="16"/>
  <c r="E37" i="16" l="1"/>
  <c r="G37" i="16" s="1"/>
  <c r="C60" i="16"/>
  <c r="E99" i="16" l="1"/>
  <c r="G99" i="16" s="1"/>
  <c r="C58" i="16"/>
  <c r="C56" i="16"/>
  <c r="C62" i="16"/>
  <c r="C88" i="16"/>
  <c r="C83" i="16"/>
  <c r="C84" i="16"/>
  <c r="C81" i="16"/>
  <c r="C79" i="16"/>
  <c r="C77" i="16"/>
  <c r="C75" i="16"/>
  <c r="C70" i="16"/>
  <c r="C54" i="16"/>
  <c r="C39" i="16"/>
  <c r="C15" i="16"/>
  <c r="C35" i="16"/>
  <c r="C28" i="16"/>
  <c r="C25" i="16"/>
  <c r="C22" i="16"/>
  <c r="C20" i="16"/>
  <c r="C38" i="16" l="1"/>
  <c r="C46" i="16"/>
  <c r="C69" i="16"/>
  <c r="C13" i="16"/>
  <c r="C37" i="16" l="1"/>
  <c r="C50" i="16"/>
  <c r="C47" i="16" l="1"/>
  <c r="C33" i="16" l="1"/>
  <c r="C30" i="16"/>
  <c r="C10" i="16"/>
  <c r="C9" i="16" l="1"/>
  <c r="C52" i="16"/>
  <c r="C40" i="16"/>
  <c r="C44" i="16"/>
  <c r="C99" i="16" l="1"/>
</calcChain>
</file>

<file path=xl/sharedStrings.xml><?xml version="1.0" encoding="utf-8"?>
<sst xmlns="http://schemas.openxmlformats.org/spreadsheetml/2006/main" count="192" uniqueCount="179">
  <si>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</si>
  <si>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</si>
  <si>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</si>
  <si>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</si>
  <si>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</si>
  <si>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</si>
  <si>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</si>
  <si>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</si>
  <si>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</si>
  <si>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</si>
  <si>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</si>
  <si>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</si>
  <si>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</si>
  <si>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</si>
  <si>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</si>
  <si>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</si>
  <si>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</si>
  <si>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</si>
  <si>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</si>
  <si>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</si>
  <si>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</si>
  <si>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</si>
  <si>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</si>
  <si>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</si>
  <si>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Сумма 
(тыс. рублей)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</si>
  <si>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</si>
  <si>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</si>
  <si>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</si>
  <si>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</si>
  <si>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</si>
  <si>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</si>
  <si>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</si>
  <si>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</si>
  <si>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</si>
  <si>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</si>
  <si>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</si>
  <si>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</si>
  <si>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</si>
  <si>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</si>
  <si>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</si>
  <si>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</si>
  <si>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</si>
  <si>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</si>
  <si>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</si>
  <si>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</si>
  <si>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</si>
  <si>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</si>
  <si>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</si>
  <si>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</si>
  <si>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</si>
  <si>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</si>
  <si>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</si>
  <si>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</si>
  <si>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</si>
  <si>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</si>
  <si>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</si>
  <si>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</si>
  <si>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</si>
  <si>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</si>
  <si>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</si>
  <si>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</si>
  <si>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</si>
  <si>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</si>
  <si>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</si>
  <si>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</si>
  <si>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</si>
  <si>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</si>
  <si>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</si>
  <si>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</si>
  <si>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</si>
  <si>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</si>
  <si>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</si>
  <si>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</si>
  <si>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</si>
  <si>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</si>
  <si>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</si>
  <si>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</si>
  <si>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</si>
  <si>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</si>
  <si>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</si>
  <si>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</si>
  <si>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</si>
  <si>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</si>
  <si>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</si>
  <si>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</si>
  <si>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</si>
  <si>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</si>
  <si>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</si>
  <si>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</si>
  <si>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</si>
  <si>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</si>
  <si>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</si>
  <si>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</si>
  <si>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</si>
  <si>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</si>
  <si>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</si>
  <si>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</si>
  <si>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</si>
  <si>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</si>
  <si>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</si>
  <si>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</si>
  <si>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</si>
  <si>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</si>
  <si>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</si>
  <si>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</si>
  <si>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</si>
  <si>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</si>
  <si>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</si>
  <si>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</si>
  <si>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проведение Всероссийской переписи населения 2020 года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</si>
  <si>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</si>
  <si>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</si>
  <si>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</si>
  <si>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</si>
  <si>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</si>
  <si>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</si>
  <si>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</si>
  <si>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</si>
  <si>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</si>
  <si>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</si>
  <si>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</si>
  <si>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</si>
  <si>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</si>
  <si>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</si>
  <si>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</si>
  <si>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</si>
  <si>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</si>
  <si>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</si>
  <si>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</si>
  <si>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</si>
  <si>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</si>
  <si>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</si>
  <si>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</si>
  <si>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</si>
  <si>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</si>
  <si>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</si>
  <si>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</si>
  <si>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</si>
  <si>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</si>
  <si>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</si>
  <si>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</si>
  <si>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</si>
  <si>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</si>
  <si>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</si>
  <si>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на поддержку отрасли культуры</t>
  </si>
  <si>
    <t>Субсидии бюджетам муниципальных районов на поддержку отрасли культуры</t>
  </si>
  <si>
    <t>000 2 02 20299 00 0000 150</t>
  </si>
  <si>
    <t>936 2 02 20299 05 0000 150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</si>
  <si>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</si>
  <si>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</si>
  <si>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</si>
  <si>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000 2 02 20302 00 0000 150</t>
  </si>
  <si>
    <t>936 2 02 20302 05 0000 150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</si>
  <si>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</si>
  <si>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000 2 02 25519 00 0000 150</t>
  </si>
  <si>
    <t>000 2 02 49999 00 0000 150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</si>
  <si>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</si>
  <si>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</si>
  <si>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Субвенции бюджетам муниципальных районов на компенсацию части платы, взимаемой с родителей (законных представителей за присмотр и уход за детьми, посещающими образовательные организации, реализующих образовательные программы дошкольного образования</t>
  </si>
  <si>
    <t>907 2 02 49999 05 0000 150</t>
  </si>
  <si>
    <t>907 2 02 29999 05 0000 150</t>
  </si>
  <si>
    <t>936 2 02 49999 05 0000 150</t>
  </si>
  <si>
    <t>936 2 02 40014 05 0000 150</t>
  </si>
  <si>
    <t>936 2 19 60010 05 0000 150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</si>
  <si>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</si>
  <si>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</si>
  <si>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</si>
  <si>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Поправка февраля</t>
  </si>
  <si>
    <t>Утверждно
(тыс. рублей)</t>
  </si>
  <si>
    <t xml:space="preserve">Исполнено   (тыс. рублей) </t>
  </si>
  <si>
    <t>Процент исполнения %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</si>
  <si>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за 1 квартал 2024 года</t>
  </si>
  <si>
    <t>000 1 05 02000 02 0000 110</t>
  </si>
  <si>
    <t>Единый налог на вмененный доход для отдельных видов деятельности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</si>
  <si>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</si>
  <si>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</si>
  <si>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000 2 08 00000 00 0000 000</t>
  </si>
  <si>
    <t>000 2 08 05000 05 0000 150</t>
  </si>
  <si>
    <t>Приложение № 1 к отчету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</si>
</sst>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"/>
  </numFmts>
  <fonts count="13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2" borderId="0" xfId="0" applyFont="1" applyFill="1" applyAlignment="1">
      <alignment vertical="top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164" fontId="3" fillId="0" borderId="0" xfId="0" applyNumberFormat="1" applyFont="1" applyFill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0" borderId="1" xfId="0" applyFont="1" applyFill="1" applyBorder="1" applyAlignment="1">
      <alignment vertical="top"/>
    </xf>
    <xf numFmtId="164" fontId="7" fillId="3" borderId="1" xfId="0" applyNumberFormat="1" applyFont="1" applyFill="1" applyBorder="1" applyAlignment="1">
      <alignment horizontal="right" vertical="top"/>
    </xf>
    <xf numFmtId="164" fontId="3" fillId="3" borderId="1" xfId="0" applyNumberFormat="1" applyFont="1" applyFill="1" applyBorder="1" applyAlignment="1">
      <alignment horizontal="right" vertical="top"/>
    </xf>
    <xf numFmtId="165" fontId="3" fillId="2" borderId="0" xfId="0" applyNumberFormat="1" applyFont="1" applyFill="1" applyAlignment="1">
      <alignment vertical="top"/>
    </xf>
    <xf numFmtId="165" fontId="3" fillId="2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vertical="top"/>
    </xf>
    <xf numFmtId="1" fontId="4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0" fillId="0" borderId="0" xfId="0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1" fontId="10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165" fontId="11" fillId="0" borderId="1" xfId="0" applyNumberFormat="1" applyFont="1" applyBorder="1" applyAlignment="1">
      <alignment horizontal="right" vertical="top"/>
    </xf>
    <xf numFmtId="164" fontId="4" fillId="0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5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/>
    </xf>
    <xf numFmtId="164" fontId="3" fillId="0" borderId="0" xfId="0" applyNumberFormat="1" applyFont="1" applyFill="1" applyAlignment="1">
      <alignment vertical="top"/>
    </xf>
    <xf numFmtId="0" fontId="12" fillId="0" borderId="0" xfId="0" applyFont="1" applyAlignment="1">
      <alignment vertical="top"/>
    </xf>
    <xf numFmtId="0" fontId="4" fillId="2" borderId="0" xfId="0" applyFont="1" applyFill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4" fillId="2" borderId="2" xfId="0" applyFont="1" applyFill="1" applyBorder="1" applyAlignment="1">
      <alignment horizontal="center"/>
    </xf>
    <xf numFmtId="0" fontId="0" fillId="0" borderId="2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3"/>
  <sheetViews>
    <sheetView tabSelected="1"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24.625" style="1" customWidth="1"/>
    <col min="2" max="2" width="54.875" style="9" customWidth="1"/>
    <col min="3" max="3" width="17" style="18" hidden="1" customWidth="1"/>
    <col min="4" max="4" width="11.125" style="23" hidden="1" customWidth="1"/>
    <col min="5" max="5" width="12.375" style="27" customWidth="1"/>
    <col min="6" max="7" width="12.375" style="1" customWidth="1"/>
    <col min="8" max="112" width="9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9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9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9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9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9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9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9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9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9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9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9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9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9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9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9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9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9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9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9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9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9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9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9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9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9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9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9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9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9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9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9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9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9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9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9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9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9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9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9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9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9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9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9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9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9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9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9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9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9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9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9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9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9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9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9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9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9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9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9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9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9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9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9" style="1"/>
    <col min="16384" max="16384" width="9" style="1" customWidth="1"/>
  </cols>
  <sheetData>
    <row r="1" spans="1:7" ht="18.75" x14ac:dyDescent="0.25">
      <c r="B1" s="43"/>
      <c r="C1" s="43"/>
      <c r="D1" s="42"/>
      <c r="E1" s="47" t="s">
        <v>178</v>
      </c>
    </row>
    <row r="2" spans="1:7" ht="18.75" x14ac:dyDescent="0.25">
      <c r="B2" s="44"/>
      <c r="C2" s="44"/>
      <c r="D2" s="42"/>
      <c r="E2" s="42"/>
    </row>
    <row r="3" spans="1:7" ht="36" customHeight="1" x14ac:dyDescent="0.25">
      <c r="A3" s="2"/>
      <c r="B3" s="45"/>
      <c r="C3" s="46"/>
    </row>
    <row r="4" spans="1:7" ht="18" customHeight="1" x14ac:dyDescent="0.25">
      <c r="A4" s="49" t="s">
        <v>11</v>
      </c>
      <c r="B4" s="49"/>
      <c r="C4" s="49"/>
      <c r="D4" s="49"/>
      <c r="E4" s="49"/>
      <c r="F4" s="49"/>
    </row>
    <row r="5" spans="1:7" ht="54" customHeight="1" x14ac:dyDescent="0.25">
      <c r="A5" s="50" t="s">
        <v>171</v>
      </c>
      <c r="B5" s="50"/>
      <c r="C5" s="50"/>
      <c r="D5" s="50"/>
      <c r="E5" s="50"/>
      <c r="F5" s="50"/>
      <c r="G5" s="51"/>
    </row>
    <row r="6" spans="1:7" ht="24" customHeight="1" x14ac:dyDescent="0.25">
      <c r="A6" s="4"/>
      <c r="B6" s="3"/>
    </row>
    <row r="7" spans="1:7" s="6" customFormat="1" ht="47.25" x14ac:dyDescent="0.25">
      <c r="A7" s="5" t="s">
        <v>0</v>
      </c>
      <c r="B7" s="5" t="s">
        <v>1</v>
      </c>
      <c r="C7" s="19" t="s">
        <v>24</v>
      </c>
      <c r="D7" s="5" t="s">
        <v>167</v>
      </c>
      <c r="E7" s="28" t="s">
        <v>168</v>
      </c>
      <c r="F7" s="36" t="s">
        <v>169</v>
      </c>
      <c r="G7" s="36" t="s">
        <v>170</v>
      </c>
    </row>
    <row r="8" spans="1:7" s="10" customFormat="1" ht="12.75" x14ac:dyDescent="0.25">
      <c r="A8" s="32">
        <v>1</v>
      </c>
      <c r="B8" s="32">
        <v>2</v>
      </c>
      <c r="C8" s="33">
        <v>3</v>
      </c>
      <c r="D8" s="34"/>
      <c r="E8" s="37">
        <v>3</v>
      </c>
      <c r="F8" s="38">
        <v>4</v>
      </c>
      <c r="G8" s="38">
        <v>5</v>
      </c>
    </row>
    <row r="9" spans="1:7" s="11" customFormat="1" x14ac:dyDescent="0.25">
      <c r="A9" s="7" t="s">
        <v>2</v>
      </c>
      <c r="B9" s="7" t="s">
        <v>3</v>
      </c>
      <c r="C9" s="20">
        <f>C10+C13+C15+C20+C22+C25+C28+C30+C33+C35</f>
        <v>45277.983000000007</v>
      </c>
      <c r="D9" s="25">
        <f>D10+D13+D15+D20+D22+D25+D28+D30+D33+D35</f>
        <v>-28.782</v>
      </c>
      <c r="E9" s="29">
        <f>E10+E13+E15+E20+E22+E25+E28+E30+E33+E35</f>
        <v>45249.201000000008</v>
      </c>
      <c r="F9" s="20">
        <f>F10+F13+F15+F20+F22+F25+F28+F30+F33+F35</f>
        <v>12663.757800000003</v>
      </c>
      <c r="G9" s="39">
        <f t="shared" ref="G9:G73" si="0">SUM(F9/E9)*100</f>
        <v>27.986699256855385</v>
      </c>
    </row>
    <row r="10" spans="1:7" s="11" customFormat="1" x14ac:dyDescent="0.25">
      <c r="A10" s="12" t="s">
        <v>25</v>
      </c>
      <c r="B10" s="12" t="s">
        <v>26</v>
      </c>
      <c r="C10" s="21">
        <f>C11+C12</f>
        <v>13003</v>
      </c>
      <c r="D10" s="26">
        <f t="shared" ref="D10:F10" si="1">D11+D12</f>
        <v>0</v>
      </c>
      <c r="E10" s="30">
        <f t="shared" si="1"/>
        <v>13003</v>
      </c>
      <c r="F10" s="21">
        <f t="shared" si="1"/>
        <v>2398.0803000000001</v>
      </c>
      <c r="G10" s="39">
        <f t="shared" si="0"/>
        <v>18.442515573329231</v>
      </c>
    </row>
    <row r="11" spans="1:7" s="11" customFormat="1" hidden="1" x14ac:dyDescent="0.25">
      <c r="A11" s="12" t="s">
        <v>28</v>
      </c>
      <c r="B11" s="12" t="s">
        <v>27</v>
      </c>
      <c r="C11" s="21"/>
      <c r="D11" s="24"/>
      <c r="E11" s="31"/>
      <c r="F11" s="40"/>
      <c r="G11" s="39" t="e">
        <f t="shared" si="0"/>
        <v>#DIV/0!</v>
      </c>
    </row>
    <row r="12" spans="1:7" s="11" customFormat="1" x14ac:dyDescent="0.25">
      <c r="A12" s="12" t="s">
        <v>30</v>
      </c>
      <c r="B12" s="12" t="s">
        <v>29</v>
      </c>
      <c r="C12" s="21">
        <v>13003</v>
      </c>
      <c r="D12" s="24"/>
      <c r="E12" s="31">
        <f>C12+D12</f>
        <v>13003</v>
      </c>
      <c r="F12" s="40">
        <v>2398.0803000000001</v>
      </c>
      <c r="G12" s="39">
        <f t="shared" si="0"/>
        <v>18.442515573329231</v>
      </c>
    </row>
    <row r="13" spans="1:7" s="11" customFormat="1" ht="47.25" x14ac:dyDescent="0.25">
      <c r="A13" s="12" t="s">
        <v>32</v>
      </c>
      <c r="B13" s="12" t="s">
        <v>31</v>
      </c>
      <c r="C13" s="21">
        <f>C14</f>
        <v>4267.9480000000003</v>
      </c>
      <c r="D13" s="26">
        <f t="shared" ref="D13:F13" si="2">D14</f>
        <v>0</v>
      </c>
      <c r="E13" s="30">
        <f t="shared" si="2"/>
        <v>4267.9480000000003</v>
      </c>
      <c r="F13" s="21">
        <f t="shared" si="2"/>
        <v>1085.1511599999999</v>
      </c>
      <c r="G13" s="39">
        <f t="shared" si="0"/>
        <v>25.425594688595076</v>
      </c>
    </row>
    <row r="14" spans="1:7" s="11" customFormat="1" ht="34.5" customHeight="1" x14ac:dyDescent="0.25">
      <c r="A14" s="12" t="s">
        <v>34</v>
      </c>
      <c r="B14" s="12" t="s">
        <v>33</v>
      </c>
      <c r="C14" s="21">
        <v>4267.9480000000003</v>
      </c>
      <c r="D14" s="24"/>
      <c r="E14" s="31">
        <f>C14+D14</f>
        <v>4267.9480000000003</v>
      </c>
      <c r="F14" s="40">
        <v>1085.1511599999999</v>
      </c>
      <c r="G14" s="39">
        <f t="shared" si="0"/>
        <v>25.425594688595076</v>
      </c>
    </row>
    <row r="15" spans="1:7" s="11" customFormat="1" x14ac:dyDescent="0.25">
      <c r="A15" s="12" t="s">
        <v>36</v>
      </c>
      <c r="B15" s="12" t="s">
        <v>35</v>
      </c>
      <c r="C15" s="21">
        <f>C16+C18+C19</f>
        <v>21860</v>
      </c>
      <c r="D15" s="26">
        <f>D16+D18+D19</f>
        <v>0</v>
      </c>
      <c r="E15" s="30">
        <f>E16+E18+E19</f>
        <v>21860</v>
      </c>
      <c r="F15" s="21">
        <f>F16+F17+F18+F19</f>
        <v>7956.6572100000003</v>
      </c>
      <c r="G15" s="39">
        <f t="shared" si="0"/>
        <v>36.398248902104299</v>
      </c>
    </row>
    <row r="16" spans="1:7" s="11" customFormat="1" ht="33" customHeight="1" x14ac:dyDescent="0.25">
      <c r="A16" s="12" t="s">
        <v>38</v>
      </c>
      <c r="B16" s="12" t="s">
        <v>37</v>
      </c>
      <c r="C16" s="21">
        <v>20700</v>
      </c>
      <c r="D16" s="24"/>
      <c r="E16" s="31">
        <f t="shared" ref="E16:E18" si="3">C16+D16</f>
        <v>20700</v>
      </c>
      <c r="F16" s="40">
        <v>7012.39077</v>
      </c>
      <c r="G16" s="39">
        <f t="shared" si="0"/>
        <v>33.876283913043473</v>
      </c>
    </row>
    <row r="17" spans="1:7" s="11" customFormat="1" ht="33" customHeight="1" x14ac:dyDescent="0.25">
      <c r="A17" s="12" t="s">
        <v>172</v>
      </c>
      <c r="B17" s="12" t="s">
        <v>173</v>
      </c>
      <c r="C17" s="21"/>
      <c r="D17" s="24"/>
      <c r="E17" s="31">
        <v>0</v>
      </c>
      <c r="F17" s="40">
        <v>0.1</v>
      </c>
      <c r="G17" s="39" t="e">
        <f t="shared" si="0"/>
        <v>#DIV/0!</v>
      </c>
    </row>
    <row r="18" spans="1:7" s="11" customFormat="1" x14ac:dyDescent="0.25">
      <c r="A18" s="12" t="s">
        <v>84</v>
      </c>
      <c r="B18" s="12" t="s">
        <v>83</v>
      </c>
      <c r="C18" s="21">
        <v>383</v>
      </c>
      <c r="D18" s="24"/>
      <c r="E18" s="31">
        <f t="shared" si="3"/>
        <v>383</v>
      </c>
      <c r="F18" s="40">
        <v>420.93400000000003</v>
      </c>
      <c r="G18" s="39">
        <f t="shared" si="0"/>
        <v>109.90443864229766</v>
      </c>
    </row>
    <row r="19" spans="1:7" s="11" customFormat="1" ht="31.5" x14ac:dyDescent="0.25">
      <c r="A19" s="12" t="s">
        <v>85</v>
      </c>
      <c r="B19" s="12" t="s">
        <v>86</v>
      </c>
      <c r="C19" s="21">
        <v>777</v>
      </c>
      <c r="D19" s="24"/>
      <c r="E19" s="31">
        <f>C19+D19</f>
        <v>777</v>
      </c>
      <c r="F19" s="40">
        <v>523.23244</v>
      </c>
      <c r="G19" s="39">
        <f t="shared" si="0"/>
        <v>67.340082368082363</v>
      </c>
    </row>
    <row r="20" spans="1:7" s="11" customFormat="1" x14ac:dyDescent="0.25">
      <c r="A20" s="12" t="s">
        <v>40</v>
      </c>
      <c r="B20" s="12" t="s">
        <v>39</v>
      </c>
      <c r="C20" s="21">
        <f>C21</f>
        <v>670</v>
      </c>
      <c r="D20" s="26">
        <f t="shared" ref="D20:F20" si="4">D21</f>
        <v>0</v>
      </c>
      <c r="E20" s="30">
        <f t="shared" si="4"/>
        <v>670</v>
      </c>
      <c r="F20" s="21">
        <f t="shared" si="4"/>
        <v>202.09157999999999</v>
      </c>
      <c r="G20" s="39">
        <f t="shared" si="0"/>
        <v>30.162922388059698</v>
      </c>
    </row>
    <row r="21" spans="1:7" s="11" customFormat="1" x14ac:dyDescent="0.25">
      <c r="A21" s="12" t="s">
        <v>42</v>
      </c>
      <c r="B21" s="12" t="s">
        <v>41</v>
      </c>
      <c r="C21" s="21">
        <v>670</v>
      </c>
      <c r="D21" s="24"/>
      <c r="E21" s="31">
        <f>C21+D21</f>
        <v>670</v>
      </c>
      <c r="F21" s="40">
        <v>202.09157999999999</v>
      </c>
      <c r="G21" s="39">
        <f t="shared" si="0"/>
        <v>30.162922388059698</v>
      </c>
    </row>
    <row r="22" spans="1:7" s="11" customFormat="1" x14ac:dyDescent="0.25">
      <c r="A22" s="12" t="s">
        <v>44</v>
      </c>
      <c r="B22" s="12" t="s">
        <v>43</v>
      </c>
      <c r="C22" s="21">
        <f>C23+C24</f>
        <v>454</v>
      </c>
      <c r="D22" s="26">
        <f t="shared" ref="D22:F22" si="5">D23+D24</f>
        <v>0</v>
      </c>
      <c r="E22" s="30">
        <f t="shared" si="5"/>
        <v>454</v>
      </c>
      <c r="F22" s="21">
        <f t="shared" si="5"/>
        <v>89.742189999999994</v>
      </c>
      <c r="G22" s="39">
        <f t="shared" si="0"/>
        <v>19.76700220264317</v>
      </c>
    </row>
    <row r="23" spans="1:7" s="11" customFormat="1" ht="31.5" x14ac:dyDescent="0.25">
      <c r="A23" s="12" t="s">
        <v>87</v>
      </c>
      <c r="B23" s="12" t="s">
        <v>88</v>
      </c>
      <c r="C23" s="21">
        <v>454</v>
      </c>
      <c r="D23" s="24"/>
      <c r="E23" s="31">
        <f>C23+D23</f>
        <v>454</v>
      </c>
      <c r="F23" s="40">
        <v>89.742189999999994</v>
      </c>
      <c r="G23" s="39">
        <f t="shared" si="0"/>
        <v>19.76700220264317</v>
      </c>
    </row>
    <row r="24" spans="1:7" s="11" customFormat="1" ht="47.25" x14ac:dyDescent="0.25">
      <c r="A24" s="12" t="s">
        <v>45</v>
      </c>
      <c r="B24" s="12" t="s">
        <v>46</v>
      </c>
      <c r="C24" s="21">
        <v>0</v>
      </c>
      <c r="D24" s="24"/>
      <c r="E24" s="31">
        <f>C24+D24</f>
        <v>0</v>
      </c>
      <c r="F24" s="40"/>
      <c r="G24" s="39" t="e">
        <f t="shared" si="0"/>
        <v>#DIV/0!</v>
      </c>
    </row>
    <row r="25" spans="1:7" s="11" customFormat="1" ht="47.25" x14ac:dyDescent="0.25">
      <c r="A25" s="12" t="s">
        <v>47</v>
      </c>
      <c r="B25" s="12" t="s">
        <v>48</v>
      </c>
      <c r="C25" s="21">
        <f>C26+C27</f>
        <v>1306</v>
      </c>
      <c r="D25" s="26">
        <f t="shared" ref="D25:F25" si="6">D26+D27</f>
        <v>0</v>
      </c>
      <c r="E25" s="30">
        <f t="shared" si="6"/>
        <v>1306</v>
      </c>
      <c r="F25" s="21">
        <f t="shared" si="6"/>
        <v>191.70921000000001</v>
      </c>
      <c r="G25" s="39">
        <f t="shared" si="0"/>
        <v>14.67911255742726</v>
      </c>
    </row>
    <row r="26" spans="1:7" s="11" customFormat="1" ht="97.5" customHeight="1" x14ac:dyDescent="0.25">
      <c r="A26" s="12" t="s">
        <v>49</v>
      </c>
      <c r="B26" s="12" t="s">
        <v>50</v>
      </c>
      <c r="C26" s="21">
        <v>1156</v>
      </c>
      <c r="D26" s="24"/>
      <c r="E26" s="31">
        <f>C26+D26</f>
        <v>1156</v>
      </c>
      <c r="F26" s="40">
        <v>152.34888000000001</v>
      </c>
      <c r="G26" s="39">
        <f t="shared" si="0"/>
        <v>13.178968858131487</v>
      </c>
    </row>
    <row r="27" spans="1:7" s="11" customFormat="1" ht="94.5" x14ac:dyDescent="0.25">
      <c r="A27" s="12" t="s">
        <v>89</v>
      </c>
      <c r="B27" s="12" t="s">
        <v>90</v>
      </c>
      <c r="C27" s="21">
        <v>150</v>
      </c>
      <c r="D27" s="24"/>
      <c r="E27" s="31">
        <f>C27+D27</f>
        <v>150</v>
      </c>
      <c r="F27" s="40">
        <v>39.360329999999998</v>
      </c>
      <c r="G27" s="39">
        <f t="shared" si="0"/>
        <v>26.240219999999997</v>
      </c>
    </row>
    <row r="28" spans="1:7" s="11" customFormat="1" ht="31.5" x14ac:dyDescent="0.25">
      <c r="A28" s="12" t="s">
        <v>52</v>
      </c>
      <c r="B28" s="12" t="s">
        <v>51</v>
      </c>
      <c r="C28" s="21">
        <f>C29</f>
        <v>33.034999999999997</v>
      </c>
      <c r="D28" s="26">
        <f t="shared" ref="D28:F28" si="7">D29</f>
        <v>0</v>
      </c>
      <c r="E28" s="30">
        <f t="shared" si="7"/>
        <v>33.034999999999997</v>
      </c>
      <c r="F28" s="21">
        <f t="shared" si="7"/>
        <v>65.083280000000002</v>
      </c>
      <c r="G28" s="39">
        <f t="shared" si="0"/>
        <v>197.01310731042835</v>
      </c>
    </row>
    <row r="29" spans="1:7" s="11" customFormat="1" ht="21.75" customHeight="1" x14ac:dyDescent="0.25">
      <c r="A29" s="12" t="s">
        <v>53</v>
      </c>
      <c r="B29" s="12" t="s">
        <v>54</v>
      </c>
      <c r="C29" s="21">
        <v>33.034999999999997</v>
      </c>
      <c r="D29" s="24"/>
      <c r="E29" s="31">
        <f>C29+D29</f>
        <v>33.034999999999997</v>
      </c>
      <c r="F29" s="40">
        <v>65.083280000000002</v>
      </c>
      <c r="G29" s="39">
        <f t="shared" si="0"/>
        <v>197.01310731042835</v>
      </c>
    </row>
    <row r="30" spans="1:7" s="11" customFormat="1" ht="31.5" x14ac:dyDescent="0.25">
      <c r="A30" s="12" t="s">
        <v>55</v>
      </c>
      <c r="B30" s="12" t="s">
        <v>56</v>
      </c>
      <c r="C30" s="21">
        <f>C31+C32</f>
        <v>3602</v>
      </c>
      <c r="D30" s="26">
        <f t="shared" ref="D30:F30" si="8">D31+D32</f>
        <v>-28.782</v>
      </c>
      <c r="E30" s="30">
        <f t="shared" si="8"/>
        <v>3573.2179999999998</v>
      </c>
      <c r="F30" s="21">
        <f t="shared" si="8"/>
        <v>656.78692000000001</v>
      </c>
      <c r="G30" s="39">
        <f t="shared" si="0"/>
        <v>18.380824231826885</v>
      </c>
    </row>
    <row r="31" spans="1:7" s="11" customFormat="1" x14ac:dyDescent="0.25">
      <c r="A31" s="12" t="s">
        <v>57</v>
      </c>
      <c r="B31" s="12" t="s">
        <v>58</v>
      </c>
      <c r="C31" s="21">
        <v>3072</v>
      </c>
      <c r="D31" s="24">
        <v>-28.782</v>
      </c>
      <c r="E31" s="31">
        <f>C31+D31</f>
        <v>3043.2179999999998</v>
      </c>
      <c r="F31" s="40">
        <v>613.39</v>
      </c>
      <c r="G31" s="39">
        <f t="shared" si="0"/>
        <v>20.155966480219295</v>
      </c>
    </row>
    <row r="32" spans="1:7" s="11" customFormat="1" x14ac:dyDescent="0.25">
      <c r="A32" s="12" t="s">
        <v>59</v>
      </c>
      <c r="B32" s="12" t="s">
        <v>60</v>
      </c>
      <c r="C32" s="21">
        <v>530</v>
      </c>
      <c r="D32" s="24"/>
      <c r="E32" s="31">
        <f>C32+D32</f>
        <v>530</v>
      </c>
      <c r="F32" s="40">
        <v>43.396920000000001</v>
      </c>
      <c r="G32" s="39">
        <f t="shared" si="0"/>
        <v>8.1880981132075483</v>
      </c>
    </row>
    <row r="33" spans="1:7" s="11" customFormat="1" ht="31.5" x14ac:dyDescent="0.25">
      <c r="A33" s="12" t="s">
        <v>61</v>
      </c>
      <c r="B33" s="12" t="s">
        <v>62</v>
      </c>
      <c r="C33" s="21">
        <f>C34</f>
        <v>0</v>
      </c>
      <c r="D33" s="26">
        <f t="shared" ref="D33:F33" si="9">D34</f>
        <v>0</v>
      </c>
      <c r="E33" s="30">
        <f t="shared" si="9"/>
        <v>0</v>
      </c>
      <c r="F33" s="21">
        <f t="shared" si="9"/>
        <v>4.53308</v>
      </c>
      <c r="G33" s="39" t="e">
        <f t="shared" si="0"/>
        <v>#DIV/0!</v>
      </c>
    </row>
    <row r="34" spans="1:7" s="11" customFormat="1" ht="94.5" x14ac:dyDescent="0.25">
      <c r="A34" s="12" t="s">
        <v>64</v>
      </c>
      <c r="B34" s="12" t="s">
        <v>63</v>
      </c>
      <c r="C34" s="21">
        <v>0</v>
      </c>
      <c r="D34" s="24"/>
      <c r="E34" s="31">
        <f>C34+D34</f>
        <v>0</v>
      </c>
      <c r="F34" s="40">
        <v>4.53308</v>
      </c>
      <c r="G34" s="39" t="e">
        <f t="shared" si="0"/>
        <v>#DIV/0!</v>
      </c>
    </row>
    <row r="35" spans="1:7" s="11" customFormat="1" x14ac:dyDescent="0.25">
      <c r="A35" s="12" t="s">
        <v>66</v>
      </c>
      <c r="B35" s="12" t="s">
        <v>65</v>
      </c>
      <c r="C35" s="21">
        <f>C36</f>
        <v>82</v>
      </c>
      <c r="D35" s="26">
        <f t="shared" ref="D35:F35" si="10">D36</f>
        <v>0</v>
      </c>
      <c r="E35" s="30">
        <f t="shared" si="10"/>
        <v>82</v>
      </c>
      <c r="F35" s="21">
        <f t="shared" si="10"/>
        <v>13.92287</v>
      </c>
      <c r="G35" s="39">
        <f t="shared" si="0"/>
        <v>16.979109756097561</v>
      </c>
    </row>
    <row r="36" spans="1:7" s="11" customFormat="1" ht="47.25" x14ac:dyDescent="0.25">
      <c r="A36" s="12" t="s">
        <v>68</v>
      </c>
      <c r="B36" s="12" t="s">
        <v>67</v>
      </c>
      <c r="C36" s="21">
        <v>82</v>
      </c>
      <c r="D36" s="24"/>
      <c r="E36" s="31">
        <f>C36+D36</f>
        <v>82</v>
      </c>
      <c r="F36" s="40">
        <v>13.92287</v>
      </c>
      <c r="G36" s="39">
        <f t="shared" si="0"/>
        <v>16.979109756097561</v>
      </c>
    </row>
    <row r="37" spans="1:7" s="11" customFormat="1" x14ac:dyDescent="0.25">
      <c r="A37" s="7" t="s">
        <v>4</v>
      </c>
      <c r="B37" s="7" t="s">
        <v>5</v>
      </c>
      <c r="C37" s="20">
        <f>C39+C46+C69+C88+C97</f>
        <v>118877.46999999999</v>
      </c>
      <c r="D37" s="20">
        <f t="shared" ref="D37:E37" si="11">D39+D46+D69+D88+D97</f>
        <v>2222.8859999999986</v>
      </c>
      <c r="E37" s="29">
        <f t="shared" si="11"/>
        <v>121100.35599999999</v>
      </c>
      <c r="F37" s="20">
        <f>F39+F46+F69+F88+F95+F97</f>
        <v>30895.643929999998</v>
      </c>
      <c r="G37" s="39">
        <f t="shared" si="0"/>
        <v>25.512430310279189</v>
      </c>
    </row>
    <row r="38" spans="1:7" s="11" customFormat="1" ht="47.25" x14ac:dyDescent="0.25">
      <c r="A38" s="7" t="s">
        <v>6</v>
      </c>
      <c r="B38" s="7" t="s">
        <v>7</v>
      </c>
      <c r="C38" s="20">
        <f>C39</f>
        <v>34297</v>
      </c>
      <c r="D38" s="20">
        <f t="shared" ref="D38:F38" si="12">D39</f>
        <v>0</v>
      </c>
      <c r="E38" s="29">
        <f t="shared" si="12"/>
        <v>34297</v>
      </c>
      <c r="F38" s="20">
        <f t="shared" si="12"/>
        <v>8574.2999999999993</v>
      </c>
      <c r="G38" s="39">
        <f t="shared" si="0"/>
        <v>25.000145785345655</v>
      </c>
    </row>
    <row r="39" spans="1:7" s="11" customFormat="1" ht="31.5" x14ac:dyDescent="0.25">
      <c r="A39" s="7" t="s">
        <v>13</v>
      </c>
      <c r="B39" s="7" t="s">
        <v>12</v>
      </c>
      <c r="C39" s="20">
        <f>C41</f>
        <v>34297</v>
      </c>
      <c r="D39" s="25">
        <f t="shared" ref="D39:F39" si="13">D41</f>
        <v>0</v>
      </c>
      <c r="E39" s="29">
        <f t="shared" si="13"/>
        <v>34297</v>
      </c>
      <c r="F39" s="20">
        <f t="shared" si="13"/>
        <v>8574.2999999999993</v>
      </c>
      <c r="G39" s="39">
        <f t="shared" si="0"/>
        <v>25.000145785345655</v>
      </c>
    </row>
    <row r="40" spans="1:7" s="11" customFormat="1" ht="23.25" customHeight="1" x14ac:dyDescent="0.25">
      <c r="A40" s="12" t="s">
        <v>14</v>
      </c>
      <c r="B40" s="12" t="s">
        <v>8</v>
      </c>
      <c r="C40" s="21">
        <f t="shared" ref="C40:F40" si="14">C41</f>
        <v>34297</v>
      </c>
      <c r="D40" s="26">
        <f t="shared" si="14"/>
        <v>0</v>
      </c>
      <c r="E40" s="30">
        <f t="shared" si="14"/>
        <v>34297</v>
      </c>
      <c r="F40" s="21">
        <f t="shared" si="14"/>
        <v>8574.2999999999993</v>
      </c>
      <c r="G40" s="39">
        <f t="shared" si="0"/>
        <v>25.000145785345655</v>
      </c>
    </row>
    <row r="41" spans="1:7" s="11" customFormat="1" ht="35.25" customHeight="1" x14ac:dyDescent="0.25">
      <c r="A41" s="12" t="s">
        <v>91</v>
      </c>
      <c r="B41" s="12" t="s">
        <v>92</v>
      </c>
      <c r="C41" s="21">
        <v>34297</v>
      </c>
      <c r="D41" s="24"/>
      <c r="E41" s="31">
        <f>C41+D41</f>
        <v>34297</v>
      </c>
      <c r="F41" s="40">
        <v>8574.2999999999993</v>
      </c>
      <c r="G41" s="39">
        <f t="shared" si="0"/>
        <v>25.000145785345655</v>
      </c>
    </row>
    <row r="42" spans="1:7" s="11" customFormat="1" ht="35.25" hidden="1" customHeight="1" x14ac:dyDescent="0.25">
      <c r="A42" s="13" t="s">
        <v>74</v>
      </c>
      <c r="B42" s="14" t="s">
        <v>77</v>
      </c>
      <c r="C42" s="21"/>
      <c r="D42" s="24"/>
      <c r="E42" s="31"/>
      <c r="F42" s="40"/>
      <c r="G42" s="39" t="e">
        <f t="shared" si="0"/>
        <v>#DIV/0!</v>
      </c>
    </row>
    <row r="43" spans="1:7" s="11" customFormat="1" ht="35.25" hidden="1" customHeight="1" x14ac:dyDescent="0.25">
      <c r="A43" s="13" t="s">
        <v>75</v>
      </c>
      <c r="B43" s="14" t="s">
        <v>76</v>
      </c>
      <c r="C43" s="21"/>
      <c r="D43" s="24"/>
      <c r="E43" s="31"/>
      <c r="F43" s="40"/>
      <c r="G43" s="39" t="e">
        <f t="shared" si="0"/>
        <v>#DIV/0!</v>
      </c>
    </row>
    <row r="44" spans="1:7" s="11" customFormat="1" ht="47.25" hidden="1" x14ac:dyDescent="0.25">
      <c r="A44" s="12" t="s">
        <v>19</v>
      </c>
      <c r="B44" s="12" t="s">
        <v>18</v>
      </c>
      <c r="C44" s="21">
        <f t="shared" ref="C44" si="15">C45</f>
        <v>0</v>
      </c>
      <c r="D44" s="24"/>
      <c r="E44" s="31"/>
      <c r="F44" s="40"/>
      <c r="G44" s="39" t="e">
        <f t="shared" si="0"/>
        <v>#DIV/0!</v>
      </c>
    </row>
    <row r="45" spans="1:7" s="11" customFormat="1" ht="63" hidden="1" x14ac:dyDescent="0.25">
      <c r="A45" s="12" t="s">
        <v>17</v>
      </c>
      <c r="B45" s="12" t="s">
        <v>16</v>
      </c>
      <c r="C45" s="21"/>
      <c r="D45" s="24"/>
      <c r="E45" s="31"/>
      <c r="F45" s="40"/>
      <c r="G45" s="39" t="e">
        <f t="shared" si="0"/>
        <v>#DIV/0!</v>
      </c>
    </row>
    <row r="46" spans="1:7" s="11" customFormat="1" ht="31.5" customHeight="1" x14ac:dyDescent="0.25">
      <c r="A46" s="7" t="s">
        <v>15</v>
      </c>
      <c r="B46" s="7" t="s">
        <v>10</v>
      </c>
      <c r="C46" s="20">
        <f>C54+C56+C58+C60+C62+C64</f>
        <v>62339.87</v>
      </c>
      <c r="D46" s="25">
        <f t="shared" ref="D46:F46" si="16">D54+D56+D58+D60+D62+D64</f>
        <v>2159.8859999999995</v>
      </c>
      <c r="E46" s="29">
        <f t="shared" si="16"/>
        <v>64499.756000000001</v>
      </c>
      <c r="F46" s="20">
        <f t="shared" si="16"/>
        <v>17784.886999999999</v>
      </c>
      <c r="G46" s="39">
        <f t="shared" si="0"/>
        <v>27.57357252638289</v>
      </c>
    </row>
    <row r="47" spans="1:7" s="11" customFormat="1" ht="49.9" hidden="1" customHeight="1" x14ac:dyDescent="0.25">
      <c r="A47" s="12" t="s">
        <v>81</v>
      </c>
      <c r="B47" s="12" t="s">
        <v>69</v>
      </c>
      <c r="C47" s="21">
        <f>C48+C49</f>
        <v>0</v>
      </c>
      <c r="D47" s="26">
        <f t="shared" ref="D47:E47" si="17">D48+D49</f>
        <v>0</v>
      </c>
      <c r="E47" s="30">
        <f t="shared" si="17"/>
        <v>0</v>
      </c>
      <c r="F47" s="40"/>
      <c r="G47" s="39" t="e">
        <f t="shared" si="0"/>
        <v>#DIV/0!</v>
      </c>
    </row>
    <row r="48" spans="1:7" s="11" customFormat="1" ht="66" hidden="1" customHeight="1" x14ac:dyDescent="0.25">
      <c r="A48" s="12" t="s">
        <v>71</v>
      </c>
      <c r="B48" s="12" t="s">
        <v>70</v>
      </c>
      <c r="C48" s="21"/>
      <c r="D48" s="26"/>
      <c r="E48" s="30"/>
      <c r="F48" s="40"/>
      <c r="G48" s="39" t="e">
        <f t="shared" si="0"/>
        <v>#DIV/0!</v>
      </c>
    </row>
    <row r="49" spans="1:7" s="11" customFormat="1" ht="66" hidden="1" customHeight="1" x14ac:dyDescent="0.25">
      <c r="A49" s="12" t="s">
        <v>73</v>
      </c>
      <c r="B49" s="12" t="s">
        <v>70</v>
      </c>
      <c r="C49" s="21"/>
      <c r="D49" s="26"/>
      <c r="E49" s="30"/>
      <c r="F49" s="40"/>
      <c r="G49" s="39" t="e">
        <f t="shared" si="0"/>
        <v>#DIV/0!</v>
      </c>
    </row>
    <row r="50" spans="1:7" s="11" customFormat="1" ht="47.25" hidden="1" x14ac:dyDescent="0.25">
      <c r="A50" s="12" t="s">
        <v>80</v>
      </c>
      <c r="B50" s="12" t="s">
        <v>78</v>
      </c>
      <c r="C50" s="21">
        <f>C51</f>
        <v>0</v>
      </c>
      <c r="D50" s="26">
        <f t="shared" ref="D50:E50" si="18">D51</f>
        <v>0</v>
      </c>
      <c r="E50" s="30">
        <f t="shared" si="18"/>
        <v>0</v>
      </c>
      <c r="F50" s="40"/>
      <c r="G50" s="39" t="e">
        <f t="shared" si="0"/>
        <v>#DIV/0!</v>
      </c>
    </row>
    <row r="51" spans="1:7" s="11" customFormat="1" ht="47.25" hidden="1" x14ac:dyDescent="0.25">
      <c r="A51" s="12" t="s">
        <v>82</v>
      </c>
      <c r="B51" s="12" t="s">
        <v>79</v>
      </c>
      <c r="C51" s="21"/>
      <c r="D51" s="26"/>
      <c r="E51" s="30"/>
      <c r="F51" s="40"/>
      <c r="G51" s="39" t="e">
        <f t="shared" si="0"/>
        <v>#DIV/0!</v>
      </c>
    </row>
    <row r="52" spans="1:7" s="11" customFormat="1" ht="31.5" hidden="1" x14ac:dyDescent="0.25">
      <c r="A52" s="12" t="s">
        <v>20</v>
      </c>
      <c r="B52" s="12" t="s">
        <v>21</v>
      </c>
      <c r="C52" s="21">
        <f t="shared" ref="C52:E52" si="19">C53</f>
        <v>0</v>
      </c>
      <c r="D52" s="26">
        <f t="shared" si="19"/>
        <v>0</v>
      </c>
      <c r="E52" s="30">
        <f t="shared" si="19"/>
        <v>0</v>
      </c>
      <c r="F52" s="40"/>
      <c r="G52" s="39" t="e">
        <f t="shared" si="0"/>
        <v>#DIV/0!</v>
      </c>
    </row>
    <row r="53" spans="1:7" s="11" customFormat="1" ht="47.25" hidden="1" x14ac:dyDescent="0.25">
      <c r="A53" s="12" t="s">
        <v>23</v>
      </c>
      <c r="B53" s="12" t="s">
        <v>22</v>
      </c>
      <c r="C53" s="21"/>
      <c r="D53" s="26"/>
      <c r="E53" s="30"/>
      <c r="F53" s="40"/>
      <c r="G53" s="39" t="e">
        <f t="shared" si="0"/>
        <v>#DIV/0!</v>
      </c>
    </row>
    <row r="54" spans="1:7" s="11" customFormat="1" ht="96" customHeight="1" x14ac:dyDescent="0.25">
      <c r="A54" s="12" t="s">
        <v>115</v>
      </c>
      <c r="B54" s="15" t="s">
        <v>93</v>
      </c>
      <c r="C54" s="21">
        <f t="shared" ref="C54:F58" si="20">C55</f>
        <v>21147</v>
      </c>
      <c r="D54" s="26">
        <f t="shared" si="20"/>
        <v>0</v>
      </c>
      <c r="E54" s="30">
        <f t="shared" si="20"/>
        <v>21147</v>
      </c>
      <c r="F54" s="21">
        <f t="shared" si="20"/>
        <v>6270.2250000000004</v>
      </c>
      <c r="G54" s="39">
        <f t="shared" si="0"/>
        <v>29.650659668038021</v>
      </c>
    </row>
    <row r="55" spans="1:7" s="11" customFormat="1" ht="94.5" x14ac:dyDescent="0.25">
      <c r="A55" s="12" t="s">
        <v>116</v>
      </c>
      <c r="B55" s="15" t="s">
        <v>94</v>
      </c>
      <c r="C55" s="21">
        <v>21147</v>
      </c>
      <c r="D55" s="24"/>
      <c r="E55" s="31">
        <f>C55+D55</f>
        <v>21147</v>
      </c>
      <c r="F55" s="40">
        <v>6270.2250000000004</v>
      </c>
      <c r="G55" s="39">
        <f t="shared" si="0"/>
        <v>29.650659668038021</v>
      </c>
    </row>
    <row r="56" spans="1:7" s="11" customFormat="1" ht="105" hidden="1" x14ac:dyDescent="0.25">
      <c r="A56" s="12" t="s">
        <v>146</v>
      </c>
      <c r="B56" s="16" t="s">
        <v>148</v>
      </c>
      <c r="C56" s="21">
        <f t="shared" si="20"/>
        <v>0</v>
      </c>
      <c r="D56" s="24"/>
      <c r="E56" s="31"/>
      <c r="F56" s="40"/>
      <c r="G56" s="39" t="e">
        <f t="shared" si="0"/>
        <v>#DIV/0!</v>
      </c>
    </row>
    <row r="57" spans="1:7" s="11" customFormat="1" ht="105" hidden="1" x14ac:dyDescent="0.25">
      <c r="A57" s="12" t="s">
        <v>147</v>
      </c>
      <c r="B57" s="16" t="s">
        <v>149</v>
      </c>
      <c r="C57" s="21">
        <v>0</v>
      </c>
      <c r="D57" s="24"/>
      <c r="E57" s="31"/>
      <c r="F57" s="40"/>
      <c r="G57" s="39" t="e">
        <f t="shared" si="0"/>
        <v>#DIV/0!</v>
      </c>
    </row>
    <row r="58" spans="1:7" s="11" customFormat="1" ht="90" hidden="1" x14ac:dyDescent="0.25">
      <c r="A58" s="12" t="s">
        <v>151</v>
      </c>
      <c r="B58" s="17" t="s">
        <v>150</v>
      </c>
      <c r="C58" s="21">
        <f t="shared" si="20"/>
        <v>0</v>
      </c>
      <c r="D58" s="24"/>
      <c r="E58" s="31"/>
      <c r="F58" s="40"/>
      <c r="G58" s="39" t="e">
        <f t="shared" si="0"/>
        <v>#DIV/0!</v>
      </c>
    </row>
    <row r="59" spans="1:7" s="11" customFormat="1" ht="90" hidden="1" x14ac:dyDescent="0.25">
      <c r="A59" s="12" t="s">
        <v>152</v>
      </c>
      <c r="B59" s="17" t="s">
        <v>153</v>
      </c>
      <c r="C59" s="21">
        <v>0</v>
      </c>
      <c r="D59" s="24"/>
      <c r="E59" s="31"/>
      <c r="F59" s="40"/>
      <c r="G59" s="39" t="e">
        <f t="shared" si="0"/>
        <v>#DIV/0!</v>
      </c>
    </row>
    <row r="60" spans="1:7" s="11" customFormat="1" ht="31.5" hidden="1" x14ac:dyDescent="0.25">
      <c r="A60" s="12" t="s">
        <v>117</v>
      </c>
      <c r="B60" s="12" t="s">
        <v>95</v>
      </c>
      <c r="C60" s="21">
        <f>C61</f>
        <v>0</v>
      </c>
      <c r="D60" s="24"/>
      <c r="E60" s="31"/>
      <c r="F60" s="40"/>
      <c r="G60" s="39" t="e">
        <f t="shared" si="0"/>
        <v>#DIV/0!</v>
      </c>
    </row>
    <row r="61" spans="1:7" s="11" customFormat="1" ht="31.5" hidden="1" x14ac:dyDescent="0.25">
      <c r="A61" s="12" t="s">
        <v>118</v>
      </c>
      <c r="B61" s="12" t="s">
        <v>96</v>
      </c>
      <c r="C61" s="21">
        <v>0</v>
      </c>
      <c r="D61" s="24"/>
      <c r="E61" s="31"/>
      <c r="F61" s="40"/>
      <c r="G61" s="39" t="e">
        <f t="shared" si="0"/>
        <v>#DIV/0!</v>
      </c>
    </row>
    <row r="62" spans="1:7" s="11" customFormat="1" x14ac:dyDescent="0.25">
      <c r="A62" s="12" t="s">
        <v>154</v>
      </c>
      <c r="B62" s="12" t="s">
        <v>144</v>
      </c>
      <c r="C62" s="21">
        <f t="shared" ref="C62:F62" si="21">C63</f>
        <v>217.5</v>
      </c>
      <c r="D62" s="26">
        <f t="shared" si="21"/>
        <v>0</v>
      </c>
      <c r="E62" s="30">
        <f t="shared" si="21"/>
        <v>217.5</v>
      </c>
      <c r="F62" s="21">
        <f t="shared" si="21"/>
        <v>188.2</v>
      </c>
      <c r="G62" s="39">
        <f t="shared" si="0"/>
        <v>86.52873563218391</v>
      </c>
    </row>
    <row r="63" spans="1:7" s="11" customFormat="1" ht="31.5" x14ac:dyDescent="0.25">
      <c r="A63" s="12" t="s">
        <v>143</v>
      </c>
      <c r="B63" s="12" t="s">
        <v>145</v>
      </c>
      <c r="C63" s="21">
        <v>217.5</v>
      </c>
      <c r="D63" s="24"/>
      <c r="E63" s="31">
        <f>C63+D63</f>
        <v>217.5</v>
      </c>
      <c r="F63" s="40">
        <v>188.2</v>
      </c>
      <c r="G63" s="39">
        <f t="shared" si="0"/>
        <v>86.52873563218391</v>
      </c>
    </row>
    <row r="64" spans="1:7" s="11" customFormat="1" x14ac:dyDescent="0.25">
      <c r="A64" s="12" t="s">
        <v>119</v>
      </c>
      <c r="B64" s="12" t="s">
        <v>97</v>
      </c>
      <c r="C64" s="21">
        <f>C65+C66+C67+C68</f>
        <v>40975.370000000003</v>
      </c>
      <c r="D64" s="26">
        <f t="shared" ref="D64:F64" si="22">D65+D66+D67+D68</f>
        <v>2159.8859999999995</v>
      </c>
      <c r="E64" s="30">
        <f t="shared" si="22"/>
        <v>43135.256000000001</v>
      </c>
      <c r="F64" s="21">
        <f t="shared" si="22"/>
        <v>11326.462</v>
      </c>
      <c r="G64" s="39">
        <f t="shared" si="0"/>
        <v>26.258015021401516</v>
      </c>
    </row>
    <row r="65" spans="1:7" s="11" customFormat="1" x14ac:dyDescent="0.25">
      <c r="A65" s="12" t="s">
        <v>120</v>
      </c>
      <c r="B65" s="12" t="s">
        <v>98</v>
      </c>
      <c r="C65" s="21">
        <v>4461.3900000000003</v>
      </c>
      <c r="D65" s="24">
        <v>-95.89</v>
      </c>
      <c r="E65" s="31">
        <f t="shared" ref="E65:E67" si="23">C65+D65</f>
        <v>4365.5</v>
      </c>
      <c r="F65" s="40"/>
      <c r="G65" s="39">
        <f t="shared" si="0"/>
        <v>0</v>
      </c>
    </row>
    <row r="66" spans="1:7" s="11" customFormat="1" x14ac:dyDescent="0.25">
      <c r="A66" s="12" t="s">
        <v>160</v>
      </c>
      <c r="B66" s="12" t="s">
        <v>98</v>
      </c>
      <c r="C66" s="21">
        <v>95.89</v>
      </c>
      <c r="D66" s="24">
        <v>-95.89</v>
      </c>
      <c r="E66" s="31">
        <f t="shared" si="23"/>
        <v>0</v>
      </c>
      <c r="F66" s="40"/>
      <c r="G66" s="39" t="e">
        <f t="shared" si="0"/>
        <v>#DIV/0!</v>
      </c>
    </row>
    <row r="67" spans="1:7" s="11" customFormat="1" x14ac:dyDescent="0.25">
      <c r="A67" s="12" t="s">
        <v>121</v>
      </c>
      <c r="B67" s="12" t="s">
        <v>98</v>
      </c>
      <c r="C67" s="21">
        <v>32161.4</v>
      </c>
      <c r="D67" s="24">
        <v>2382.7559999999999</v>
      </c>
      <c r="E67" s="31">
        <f t="shared" si="23"/>
        <v>34544.156000000003</v>
      </c>
      <c r="F67" s="40">
        <v>11326.462</v>
      </c>
      <c r="G67" s="39">
        <f t="shared" si="0"/>
        <v>32.788359339275793</v>
      </c>
    </row>
    <row r="68" spans="1:7" s="11" customFormat="1" x14ac:dyDescent="0.25">
      <c r="A68" s="12" t="s">
        <v>122</v>
      </c>
      <c r="B68" s="12" t="s">
        <v>98</v>
      </c>
      <c r="C68" s="21">
        <v>4256.6899999999996</v>
      </c>
      <c r="D68" s="24">
        <v>-31.09</v>
      </c>
      <c r="E68" s="31">
        <f>C68+D68</f>
        <v>4225.5999999999995</v>
      </c>
      <c r="F68" s="40"/>
      <c r="G68" s="39">
        <f t="shared" si="0"/>
        <v>0</v>
      </c>
    </row>
    <row r="69" spans="1:7" s="11" customFormat="1" ht="31.5" x14ac:dyDescent="0.25">
      <c r="A69" s="7" t="s">
        <v>124</v>
      </c>
      <c r="B69" s="7" t="s">
        <v>99</v>
      </c>
      <c r="C69" s="20">
        <f>C70+C75+C77+C79+C81+C83</f>
        <v>20951.7</v>
      </c>
      <c r="D69" s="25">
        <f t="shared" ref="D69:F69" si="24">D70+D75+D77+D79+D81+D83</f>
        <v>0</v>
      </c>
      <c r="E69" s="29">
        <f t="shared" si="24"/>
        <v>20951.7</v>
      </c>
      <c r="F69" s="20">
        <f t="shared" si="24"/>
        <v>4308.0480100000004</v>
      </c>
      <c r="G69" s="39">
        <f t="shared" si="0"/>
        <v>20.561806488256323</v>
      </c>
    </row>
    <row r="70" spans="1:7" s="11" customFormat="1" ht="47.25" x14ac:dyDescent="0.25">
      <c r="A70" s="7" t="s">
        <v>123</v>
      </c>
      <c r="B70" s="7" t="s">
        <v>100</v>
      </c>
      <c r="C70" s="21">
        <f>C71+C72+C73+C74</f>
        <v>4616</v>
      </c>
      <c r="D70" s="26">
        <f t="shared" ref="D70:F70" si="25">D71+D72+D73+D74</f>
        <v>0</v>
      </c>
      <c r="E70" s="30">
        <f t="shared" si="25"/>
        <v>4616</v>
      </c>
      <c r="F70" s="21">
        <f t="shared" si="25"/>
        <v>1188.9895000000001</v>
      </c>
      <c r="G70" s="39">
        <f t="shared" si="0"/>
        <v>25.758004766031199</v>
      </c>
    </row>
    <row r="71" spans="1:7" s="11" customFormat="1" ht="47.25" x14ac:dyDescent="0.25">
      <c r="A71" s="12" t="s">
        <v>125</v>
      </c>
      <c r="B71" s="12" t="s">
        <v>101</v>
      </c>
      <c r="C71" s="21">
        <v>580</v>
      </c>
      <c r="D71" s="24"/>
      <c r="E71" s="31">
        <f t="shared" ref="E71:E73" si="26">C71+D71</f>
        <v>580</v>
      </c>
      <c r="F71" s="40">
        <v>85.9405</v>
      </c>
      <c r="G71" s="39">
        <f t="shared" si="0"/>
        <v>14.817327586206897</v>
      </c>
    </row>
    <row r="72" spans="1:7" s="11" customFormat="1" ht="47.25" x14ac:dyDescent="0.25">
      <c r="A72" s="12" t="s">
        <v>126</v>
      </c>
      <c r="B72" s="12" t="s">
        <v>101</v>
      </c>
      <c r="C72" s="21">
        <v>345</v>
      </c>
      <c r="D72" s="24"/>
      <c r="E72" s="31">
        <f t="shared" si="26"/>
        <v>345</v>
      </c>
      <c r="F72" s="40">
        <v>89.275000000000006</v>
      </c>
      <c r="G72" s="39">
        <f t="shared" si="0"/>
        <v>25.876811594202898</v>
      </c>
    </row>
    <row r="73" spans="1:7" s="11" customFormat="1" ht="47.25" x14ac:dyDescent="0.25">
      <c r="A73" s="12" t="s">
        <v>127</v>
      </c>
      <c r="B73" s="12" t="s">
        <v>101</v>
      </c>
      <c r="C73" s="21">
        <v>2480</v>
      </c>
      <c r="D73" s="24"/>
      <c r="E73" s="31">
        <f t="shared" si="26"/>
        <v>2480</v>
      </c>
      <c r="F73" s="40">
        <v>707.274</v>
      </c>
      <c r="G73" s="39">
        <f t="shared" si="0"/>
        <v>28.519112903225807</v>
      </c>
    </row>
    <row r="74" spans="1:7" s="11" customFormat="1" ht="47.25" x14ac:dyDescent="0.25">
      <c r="A74" s="12" t="s">
        <v>128</v>
      </c>
      <c r="B74" s="12" t="s">
        <v>101</v>
      </c>
      <c r="C74" s="21">
        <v>1211</v>
      </c>
      <c r="D74" s="24"/>
      <c r="E74" s="31">
        <f>C74+D74</f>
        <v>1211</v>
      </c>
      <c r="F74" s="40">
        <v>306.5</v>
      </c>
      <c r="G74" s="39">
        <f t="shared" ref="G74:G99" si="27">SUM(F74/E74)*100</f>
        <v>25.309661436829067</v>
      </c>
    </row>
    <row r="75" spans="1:7" s="11" customFormat="1" ht="47.25" x14ac:dyDescent="0.25">
      <c r="A75" s="7" t="s">
        <v>129</v>
      </c>
      <c r="B75" s="7" t="s">
        <v>102</v>
      </c>
      <c r="C75" s="20">
        <f>C76</f>
        <v>5935</v>
      </c>
      <c r="D75" s="25">
        <f t="shared" ref="D75:F75" si="28">D76</f>
        <v>0</v>
      </c>
      <c r="E75" s="29">
        <f t="shared" si="28"/>
        <v>5935</v>
      </c>
      <c r="F75" s="20">
        <f t="shared" si="28"/>
        <v>943.32668999999999</v>
      </c>
      <c r="G75" s="39">
        <f t="shared" si="27"/>
        <v>15.894299747262005</v>
      </c>
    </row>
    <row r="76" spans="1:7" s="11" customFormat="1" ht="47.25" x14ac:dyDescent="0.25">
      <c r="A76" s="12" t="s">
        <v>130</v>
      </c>
      <c r="B76" s="12" t="s">
        <v>103</v>
      </c>
      <c r="C76" s="21">
        <v>5935</v>
      </c>
      <c r="D76" s="24"/>
      <c r="E76" s="31">
        <f>C76+D76</f>
        <v>5935</v>
      </c>
      <c r="F76" s="40">
        <v>943.32668999999999</v>
      </c>
      <c r="G76" s="39">
        <f t="shared" si="27"/>
        <v>15.894299747262005</v>
      </c>
    </row>
    <row r="77" spans="1:7" s="11" customFormat="1" ht="78.75" x14ac:dyDescent="0.25">
      <c r="A77" s="7" t="s">
        <v>131</v>
      </c>
      <c r="B77" s="7" t="s">
        <v>104</v>
      </c>
      <c r="C77" s="20">
        <f>C78</f>
        <v>290</v>
      </c>
      <c r="D77" s="25">
        <f t="shared" ref="D77:F77" si="29">D78</f>
        <v>0</v>
      </c>
      <c r="E77" s="29">
        <f t="shared" si="29"/>
        <v>290</v>
      </c>
      <c r="F77" s="20">
        <f t="shared" si="29"/>
        <v>41.161819999999999</v>
      </c>
      <c r="G77" s="39">
        <f t="shared" si="27"/>
        <v>14.193731034482759</v>
      </c>
    </row>
    <row r="78" spans="1:7" s="11" customFormat="1" ht="78.75" x14ac:dyDescent="0.25">
      <c r="A78" s="12" t="s">
        <v>132</v>
      </c>
      <c r="B78" s="12" t="s">
        <v>158</v>
      </c>
      <c r="C78" s="21">
        <v>290</v>
      </c>
      <c r="D78" s="24"/>
      <c r="E78" s="31">
        <f>C78+D78</f>
        <v>290</v>
      </c>
      <c r="F78" s="40">
        <v>41.161819999999999</v>
      </c>
      <c r="G78" s="39">
        <f t="shared" si="27"/>
        <v>14.193731034482759</v>
      </c>
    </row>
    <row r="79" spans="1:7" s="11" customFormat="1" ht="78.75" x14ac:dyDescent="0.25">
      <c r="A79" s="7" t="s">
        <v>133</v>
      </c>
      <c r="B79" s="7" t="s">
        <v>105</v>
      </c>
      <c r="C79" s="20">
        <f t="shared" ref="C79:F79" si="30">C80</f>
        <v>627.1</v>
      </c>
      <c r="D79" s="25">
        <f t="shared" si="30"/>
        <v>0</v>
      </c>
      <c r="E79" s="29">
        <f t="shared" si="30"/>
        <v>627.1</v>
      </c>
      <c r="F79" s="20">
        <f t="shared" si="30"/>
        <v>0</v>
      </c>
      <c r="G79" s="39">
        <f t="shared" si="27"/>
        <v>0</v>
      </c>
    </row>
    <row r="80" spans="1:7" s="11" customFormat="1" ht="63" x14ac:dyDescent="0.25">
      <c r="A80" s="12" t="s">
        <v>134</v>
      </c>
      <c r="B80" s="12" t="s">
        <v>106</v>
      </c>
      <c r="C80" s="21">
        <v>627.1</v>
      </c>
      <c r="D80" s="24"/>
      <c r="E80" s="31">
        <f>C80+D80</f>
        <v>627.1</v>
      </c>
      <c r="F80" s="40"/>
      <c r="G80" s="39">
        <f t="shared" si="27"/>
        <v>0</v>
      </c>
    </row>
    <row r="81" spans="1:9" s="11" customFormat="1" ht="63" x14ac:dyDescent="0.25">
      <c r="A81" s="7" t="s">
        <v>135</v>
      </c>
      <c r="B81" s="7" t="s">
        <v>107</v>
      </c>
      <c r="C81" s="20">
        <f t="shared" ref="C81:F81" si="31">C82</f>
        <v>0.9</v>
      </c>
      <c r="D81" s="25">
        <f t="shared" si="31"/>
        <v>0</v>
      </c>
      <c r="E81" s="29">
        <f t="shared" si="31"/>
        <v>0.9</v>
      </c>
      <c r="F81" s="20">
        <f t="shared" si="31"/>
        <v>0</v>
      </c>
      <c r="G81" s="39">
        <f t="shared" si="27"/>
        <v>0</v>
      </c>
    </row>
    <row r="82" spans="1:9" s="11" customFormat="1" ht="63" x14ac:dyDescent="0.25">
      <c r="A82" s="12" t="s">
        <v>136</v>
      </c>
      <c r="B82" s="12" t="s">
        <v>108</v>
      </c>
      <c r="C82" s="21">
        <v>0.9</v>
      </c>
      <c r="D82" s="24"/>
      <c r="E82" s="31">
        <f>C82+D82</f>
        <v>0.9</v>
      </c>
      <c r="F82" s="40"/>
      <c r="G82" s="39">
        <f t="shared" si="27"/>
        <v>0</v>
      </c>
    </row>
    <row r="83" spans="1:9" s="11" customFormat="1" x14ac:dyDescent="0.25">
      <c r="A83" s="7" t="s">
        <v>137</v>
      </c>
      <c r="B83" s="7" t="s">
        <v>110</v>
      </c>
      <c r="C83" s="20">
        <f>C86+C87</f>
        <v>9482.7000000000007</v>
      </c>
      <c r="D83" s="25">
        <f t="shared" ref="D83:F83" si="32">D86+D87</f>
        <v>0</v>
      </c>
      <c r="E83" s="29">
        <f t="shared" si="32"/>
        <v>9482.7000000000007</v>
      </c>
      <c r="F83" s="20">
        <f t="shared" si="32"/>
        <v>2134.5700000000002</v>
      </c>
      <c r="G83" s="39">
        <f t="shared" si="27"/>
        <v>22.510150062745844</v>
      </c>
    </row>
    <row r="84" spans="1:9" s="11" customFormat="1" ht="31.5" hidden="1" x14ac:dyDescent="0.25">
      <c r="A84" s="12" t="s">
        <v>15</v>
      </c>
      <c r="B84" s="12" t="s">
        <v>109</v>
      </c>
      <c r="C84" s="21">
        <f t="shared" ref="C84" si="33">C85</f>
        <v>0</v>
      </c>
      <c r="D84" s="24"/>
      <c r="E84" s="31"/>
      <c r="F84" s="40"/>
      <c r="G84" s="39" t="e">
        <f t="shared" si="27"/>
        <v>#DIV/0!</v>
      </c>
    </row>
    <row r="85" spans="1:9" s="11" customFormat="1" hidden="1" x14ac:dyDescent="0.25">
      <c r="A85" s="12" t="s">
        <v>15</v>
      </c>
      <c r="B85" s="12" t="s">
        <v>110</v>
      </c>
      <c r="C85" s="21"/>
      <c r="D85" s="24"/>
      <c r="E85" s="31"/>
      <c r="F85" s="40"/>
      <c r="G85" s="39" t="e">
        <f t="shared" si="27"/>
        <v>#DIV/0!</v>
      </c>
    </row>
    <row r="86" spans="1:9" s="11" customFormat="1" x14ac:dyDescent="0.25">
      <c r="A86" s="12" t="s">
        <v>138</v>
      </c>
      <c r="B86" s="12" t="s">
        <v>111</v>
      </c>
      <c r="C86" s="21">
        <v>9482.7000000000007</v>
      </c>
      <c r="D86" s="24"/>
      <c r="E86" s="31">
        <f>C86+D86</f>
        <v>9482.7000000000007</v>
      </c>
      <c r="F86" s="40">
        <v>2134.5700000000002</v>
      </c>
      <c r="G86" s="39">
        <f t="shared" si="27"/>
        <v>22.510150062745844</v>
      </c>
    </row>
    <row r="87" spans="1:9" s="11" customFormat="1" ht="0.75" customHeight="1" x14ac:dyDescent="0.25">
      <c r="A87" s="12" t="s">
        <v>139</v>
      </c>
      <c r="B87" s="12" t="s">
        <v>111</v>
      </c>
      <c r="C87" s="21">
        <v>0</v>
      </c>
      <c r="D87" s="24"/>
      <c r="E87" s="31"/>
      <c r="F87" s="40"/>
      <c r="G87" s="39" t="e">
        <f t="shared" si="27"/>
        <v>#DIV/0!</v>
      </c>
    </row>
    <row r="88" spans="1:9" s="11" customFormat="1" x14ac:dyDescent="0.25">
      <c r="A88" s="7" t="s">
        <v>142</v>
      </c>
      <c r="B88" s="7" t="s">
        <v>112</v>
      </c>
      <c r="C88" s="20">
        <f>C89+C92</f>
        <v>1288.9000000000001</v>
      </c>
      <c r="D88" s="25">
        <f t="shared" ref="D88:F88" si="34">D89+D92</f>
        <v>9393</v>
      </c>
      <c r="E88" s="29">
        <f t="shared" si="34"/>
        <v>10681.9</v>
      </c>
      <c r="F88" s="20">
        <f t="shared" si="34"/>
        <v>243.31</v>
      </c>
      <c r="G88" s="39">
        <f t="shared" si="27"/>
        <v>2.2777782978683567</v>
      </c>
    </row>
    <row r="89" spans="1:9" s="11" customFormat="1" ht="63" x14ac:dyDescent="0.25">
      <c r="A89" s="7" t="s">
        <v>140</v>
      </c>
      <c r="B89" s="7" t="s">
        <v>113</v>
      </c>
      <c r="C89" s="20">
        <f>C90+C91</f>
        <v>3</v>
      </c>
      <c r="D89" s="20">
        <f t="shared" ref="D89:F89" si="35">D90+D91</f>
        <v>63</v>
      </c>
      <c r="E89" s="29">
        <f t="shared" si="35"/>
        <v>66</v>
      </c>
      <c r="F89" s="20">
        <f t="shared" si="35"/>
        <v>0</v>
      </c>
      <c r="G89" s="39">
        <f t="shared" si="27"/>
        <v>0</v>
      </c>
    </row>
    <row r="90" spans="1:9" s="11" customFormat="1" ht="78.75" x14ac:dyDescent="0.25">
      <c r="A90" s="12" t="s">
        <v>141</v>
      </c>
      <c r="B90" s="12" t="s">
        <v>114</v>
      </c>
      <c r="C90" s="21">
        <v>3</v>
      </c>
      <c r="D90" s="24"/>
      <c r="E90" s="31">
        <f>C90+D90</f>
        <v>3</v>
      </c>
      <c r="F90" s="40"/>
      <c r="G90" s="39">
        <f t="shared" si="27"/>
        <v>0</v>
      </c>
    </row>
    <row r="91" spans="1:9" s="11" customFormat="1" ht="78.75" customHeight="1" x14ac:dyDescent="0.25">
      <c r="A91" s="12" t="s">
        <v>162</v>
      </c>
      <c r="B91" s="12" t="s">
        <v>114</v>
      </c>
      <c r="C91" s="21"/>
      <c r="D91" s="24">
        <v>63</v>
      </c>
      <c r="E91" s="31">
        <f>C91+D91</f>
        <v>63</v>
      </c>
      <c r="F91" s="41"/>
      <c r="G91" s="39">
        <f t="shared" si="27"/>
        <v>0</v>
      </c>
      <c r="H91" s="35"/>
      <c r="I91" s="35"/>
    </row>
    <row r="92" spans="1:9" s="11" customFormat="1" ht="31.5" x14ac:dyDescent="0.25">
      <c r="A92" s="7" t="s">
        <v>155</v>
      </c>
      <c r="B92" s="7" t="s">
        <v>156</v>
      </c>
      <c r="C92" s="20">
        <f>C93+C94</f>
        <v>1285.9000000000001</v>
      </c>
      <c r="D92" s="25">
        <f t="shared" ref="D92:F92" si="36">D93+D94</f>
        <v>9330</v>
      </c>
      <c r="E92" s="29">
        <f t="shared" si="36"/>
        <v>10615.9</v>
      </c>
      <c r="F92" s="20">
        <f t="shared" si="36"/>
        <v>243.31</v>
      </c>
      <c r="G92" s="39">
        <f t="shared" si="27"/>
        <v>2.2919394493165912</v>
      </c>
    </row>
    <row r="93" spans="1:9" s="11" customFormat="1" ht="31.5" x14ac:dyDescent="0.25">
      <c r="A93" s="12" t="s">
        <v>159</v>
      </c>
      <c r="B93" s="12" t="s">
        <v>157</v>
      </c>
      <c r="C93" s="21">
        <v>700</v>
      </c>
      <c r="D93" s="24"/>
      <c r="E93" s="31">
        <f>C93+D93</f>
        <v>700</v>
      </c>
      <c r="F93" s="40">
        <v>58</v>
      </c>
      <c r="G93" s="39">
        <f t="shared" si="27"/>
        <v>8.2857142857142847</v>
      </c>
    </row>
    <row r="94" spans="1:9" s="11" customFormat="1" ht="31.5" x14ac:dyDescent="0.25">
      <c r="A94" s="12" t="s">
        <v>161</v>
      </c>
      <c r="B94" s="12" t="s">
        <v>157</v>
      </c>
      <c r="C94" s="21">
        <v>585.9</v>
      </c>
      <c r="D94" s="24">
        <v>9330</v>
      </c>
      <c r="E94" s="31">
        <v>9915.9</v>
      </c>
      <c r="F94" s="40">
        <v>185.31</v>
      </c>
      <c r="G94" s="39">
        <f t="shared" si="27"/>
        <v>1.8688167488578951</v>
      </c>
    </row>
    <row r="95" spans="1:9" s="11" customFormat="1" ht="114" customHeight="1" x14ac:dyDescent="0.25">
      <c r="A95" s="7" t="s">
        <v>176</v>
      </c>
      <c r="B95" s="7" t="s">
        <v>174</v>
      </c>
      <c r="C95" s="21"/>
      <c r="D95" s="24"/>
      <c r="E95" s="31">
        <f t="shared" ref="D95:F97" si="37">E96</f>
        <v>0</v>
      </c>
      <c r="F95" s="40">
        <f t="shared" si="37"/>
        <v>-14.90108</v>
      </c>
      <c r="G95" s="39" t="e">
        <f t="shared" si="27"/>
        <v>#DIV/0!</v>
      </c>
    </row>
    <row r="96" spans="1:9" s="11" customFormat="1" ht="115.5" customHeight="1" x14ac:dyDescent="0.25">
      <c r="A96" s="12" t="s">
        <v>177</v>
      </c>
      <c r="B96" s="12" t="s">
        <v>175</v>
      </c>
      <c r="C96" s="21"/>
      <c r="D96" s="24"/>
      <c r="E96" s="31"/>
      <c r="F96" s="40">
        <v>-14.90108</v>
      </c>
      <c r="G96" s="39" t="e">
        <f>SUM(F96/E96)*100</f>
        <v>#DIV/0!</v>
      </c>
    </row>
    <row r="97" spans="1:7" s="11" customFormat="1" ht="52.5" customHeight="1" x14ac:dyDescent="0.25">
      <c r="A97" s="7" t="s">
        <v>166</v>
      </c>
      <c r="B97" s="7" t="s">
        <v>165</v>
      </c>
      <c r="C97" s="20">
        <f>C98</f>
        <v>0</v>
      </c>
      <c r="D97" s="20">
        <f t="shared" si="37"/>
        <v>-9330</v>
      </c>
      <c r="E97" s="29">
        <f t="shared" si="37"/>
        <v>-9330</v>
      </c>
      <c r="F97" s="20">
        <f t="shared" si="37"/>
        <v>0</v>
      </c>
      <c r="G97" s="39">
        <f t="shared" si="27"/>
        <v>0</v>
      </c>
    </row>
    <row r="98" spans="1:7" s="11" customFormat="1" ht="47.25" x14ac:dyDescent="0.25">
      <c r="A98" s="12" t="s">
        <v>163</v>
      </c>
      <c r="B98" s="12" t="s">
        <v>164</v>
      </c>
      <c r="C98" s="21"/>
      <c r="D98" s="24">
        <v>-9330</v>
      </c>
      <c r="E98" s="31">
        <v>-9330</v>
      </c>
      <c r="F98" s="40"/>
      <c r="G98" s="39">
        <f t="shared" si="27"/>
        <v>0</v>
      </c>
    </row>
    <row r="99" spans="1:7" x14ac:dyDescent="0.25">
      <c r="A99" s="8"/>
      <c r="B99" s="7" t="s">
        <v>9</v>
      </c>
      <c r="C99" s="20">
        <f>C9+C37</f>
        <v>164155.45299999998</v>
      </c>
      <c r="D99" s="20">
        <f>D9+D37</f>
        <v>2194.1039999999985</v>
      </c>
      <c r="E99" s="29">
        <f>E9+E37</f>
        <v>166349.557</v>
      </c>
      <c r="F99" s="20">
        <f>F9+F37</f>
        <v>43559.401729999998</v>
      </c>
      <c r="G99" s="39">
        <f t="shared" si="27"/>
        <v>26.185463018696225</v>
      </c>
    </row>
    <row r="100" spans="1:7" ht="36" customHeight="1" x14ac:dyDescent="0.25">
      <c r="A100" s="52" t="s">
        <v>72</v>
      </c>
      <c r="B100" s="52"/>
      <c r="C100" s="52"/>
      <c r="D100" s="53"/>
      <c r="E100" s="53"/>
      <c r="F100" s="53"/>
      <c r="G100" s="53"/>
    </row>
    <row r="101" spans="1:7" ht="15" customHeight="1" x14ac:dyDescent="0.25">
      <c r="A101" s="48"/>
      <c r="B101" s="48"/>
      <c r="C101" s="48"/>
    </row>
    <row r="103" spans="1:7" ht="12" customHeight="1" x14ac:dyDescent="0.25">
      <c r="B103" s="1"/>
      <c r="C103" s="22"/>
    </row>
  </sheetData>
  <mergeCells count="4">
    <mergeCell ref="A101:C101"/>
    <mergeCell ref="A4:F4"/>
    <mergeCell ref="A5:G5"/>
    <mergeCell ref="A100:G100"/>
  </mergeCells>
  <pageMargins left="0.82677165354330717" right="0.51181102362204722" top="0.74803149606299213" bottom="0.51181102362204722" header="0.31496062992125984" footer="0.31496062992125984"/>
  <pageSetup paperSize="9" scale="7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Фин Управление</cp:lastModifiedBy>
  <cp:lastPrinted>2024-05-20T10:54:33Z</cp:lastPrinted>
  <dcterms:created xsi:type="dcterms:W3CDTF">2013-09-17T09:23:46Z</dcterms:created>
  <dcterms:modified xsi:type="dcterms:W3CDTF">2024-05-21T05:13:10Z</dcterms:modified>
</cp:coreProperties>
</file>